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004"/>
  <workbookPr autoCompressPictures="0"/>
  <bookViews>
    <workbookView xWindow="0" yWindow="0" windowWidth="25580" windowHeight="14440" activeTab="1"/>
  </bookViews>
  <sheets>
    <sheet name="Search strategy" sheetId="1" r:id="rId1"/>
    <sheet name="Results" sheetId="2" r:id="rId2"/>
    <sheet name="Richtungsmatrix" sheetId="3" r:id="rId3"/>
  </sheets>
  <definedNames>
    <definedName name="_xlnm._FilterDatabase" localSheetId="1" hidden="1">Results!$A$1:$BU$1</definedName>
    <definedName name="_xlnm._FilterDatabase" localSheetId="2" hidden="1">Richtungsmatrix!$A$1:$F$222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U53" i="2" l="1"/>
  <c r="BU54" i="2"/>
  <c r="BU72" i="2"/>
  <c r="BU83" i="2"/>
  <c r="BU28" i="2"/>
  <c r="BU84" i="2"/>
  <c r="BU73" i="2"/>
  <c r="BU60" i="2"/>
  <c r="BU23" i="2"/>
  <c r="BU33" i="2"/>
  <c r="BU55" i="2"/>
  <c r="BU74" i="2"/>
  <c r="BU3" i="2"/>
  <c r="BU58" i="2"/>
  <c r="BU85" i="2"/>
  <c r="BU12" i="2"/>
  <c r="BU16" i="2"/>
  <c r="BU51" i="2"/>
  <c r="BU86" i="2"/>
  <c r="BU61" i="2"/>
  <c r="BU8" i="2"/>
  <c r="BU19" i="2"/>
  <c r="BU11" i="2"/>
  <c r="BU95" i="2"/>
  <c r="BU35" i="2"/>
  <c r="BU13" i="2"/>
  <c r="BU106" i="2"/>
  <c r="BU56" i="2"/>
  <c r="BU66" i="2"/>
  <c r="BU91" i="2"/>
  <c r="BU36" i="2"/>
  <c r="BU92" i="2"/>
  <c r="BU4" i="2"/>
  <c r="BU26" i="2"/>
  <c r="BU40" i="2"/>
  <c r="BU107" i="2"/>
  <c r="BU62" i="2"/>
  <c r="BU9" i="2"/>
  <c r="BU115" i="2"/>
  <c r="BU29" i="2"/>
  <c r="BU2" i="2"/>
  <c r="BU30" i="2"/>
  <c r="BU124" i="2"/>
  <c r="BU5" i="2"/>
  <c r="BU41" i="2"/>
  <c r="BU22" i="2"/>
  <c r="BU103" i="2"/>
  <c r="BU21" i="2"/>
  <c r="BU130" i="2"/>
  <c r="BU101" i="2"/>
  <c r="BU31" i="2"/>
  <c r="BU6" i="2"/>
  <c r="BU17" i="2"/>
  <c r="BU7" i="2"/>
  <c r="BU121" i="2"/>
  <c r="BU93" i="2"/>
  <c r="BU104" i="2"/>
  <c r="BU117" i="2"/>
  <c r="BU120" i="2"/>
  <c r="BU113" i="2"/>
  <c r="BU45" i="2"/>
  <c r="BU20" i="2"/>
  <c r="BU119" i="2"/>
  <c r="BU14" i="2"/>
  <c r="BU87" i="2"/>
  <c r="BU88" i="2"/>
  <c r="BU32" i="2"/>
  <c r="BU24" i="2"/>
  <c r="BU110" i="2"/>
  <c r="BU10" i="2"/>
  <c r="BU94" i="2"/>
  <c r="BU46" i="2"/>
  <c r="BU128" i="2"/>
  <c r="BU131" i="2"/>
  <c r="BU116" i="2"/>
  <c r="BU136" i="2"/>
  <c r="BU18" i="2"/>
  <c r="BU98" i="2"/>
  <c r="BU133" i="2"/>
  <c r="BU99" i="2"/>
  <c r="BU59" i="2"/>
  <c r="BU37" i="2"/>
  <c r="BU102" i="2"/>
  <c r="BU118" i="2"/>
  <c r="BU27" i="2"/>
  <c r="BU15" i="2"/>
  <c r="BU47" i="2"/>
  <c r="BU78" i="2"/>
  <c r="BU111" i="2"/>
  <c r="BU100" i="2"/>
  <c r="BU67" i="2"/>
  <c r="BU38" i="2"/>
  <c r="BU89" i="2"/>
  <c r="BU34" i="2"/>
  <c r="BU57" i="2"/>
  <c r="BU109" i="2"/>
  <c r="BU132" i="2"/>
  <c r="BU90" i="2"/>
  <c r="BU39" i="2"/>
  <c r="BU134" i="2"/>
  <c r="BU135" i="2"/>
  <c r="BU126" i="2"/>
  <c r="BU129" i="2"/>
  <c r="BU42" i="2"/>
  <c r="BU96" i="2"/>
  <c r="BU127" i="2"/>
  <c r="BU122" i="2"/>
  <c r="BU49" i="2"/>
  <c r="BU114" i="2"/>
  <c r="BU125" i="2"/>
  <c r="BU44" i="2"/>
  <c r="BU75" i="2"/>
  <c r="BU48" i="2"/>
  <c r="BU25" i="2"/>
  <c r="BU50" i="2"/>
  <c r="BU63" i="2"/>
  <c r="BU79" i="2"/>
  <c r="BU80" i="2"/>
  <c r="BU43" i="2"/>
  <c r="BU52" i="2"/>
  <c r="BU123" i="2"/>
  <c r="BU105" i="2"/>
  <c r="BU112" i="2"/>
  <c r="BU76" i="2"/>
  <c r="BU64" i="2"/>
  <c r="BU108" i="2"/>
  <c r="BU81" i="2"/>
  <c r="BU97" i="2"/>
  <c r="BU68" i="2"/>
  <c r="BU82" i="2"/>
  <c r="BU77" i="2"/>
  <c r="BU69" i="2"/>
  <c r="BU70" i="2"/>
  <c r="BU71" i="2"/>
  <c r="BU65" i="2"/>
  <c r="BJ65" i="2"/>
  <c r="AJ83" i="2"/>
  <c r="BT83" i="2"/>
  <c r="AJ65" i="2"/>
  <c r="AJ72" i="2"/>
  <c r="BT72" i="2"/>
  <c r="AJ84" i="2"/>
  <c r="BT84" i="2"/>
  <c r="AJ70" i="2"/>
  <c r="AJ53" i="2"/>
  <c r="BT53" i="2"/>
  <c r="AJ54" i="2"/>
  <c r="BT54" i="2"/>
  <c r="AJ73" i="2"/>
  <c r="BT73" i="2"/>
  <c r="AJ86" i="2"/>
  <c r="AJ130" i="2"/>
  <c r="BT130" i="2"/>
  <c r="AJ55" i="2"/>
  <c r="AJ136" i="2"/>
  <c r="BT136" i="2"/>
  <c r="AJ60" i="2"/>
  <c r="BT60" i="2"/>
  <c r="AJ122" i="2"/>
  <c r="AJ124" i="2"/>
  <c r="BT124" i="2"/>
  <c r="AJ28" i="2"/>
  <c r="AJ74" i="2"/>
  <c r="BT74" i="2"/>
  <c r="AJ26" i="2"/>
  <c r="AJ85" i="2"/>
  <c r="BT85" i="2"/>
  <c r="AJ106" i="2"/>
  <c r="BT106" i="2"/>
  <c r="AJ23" i="2"/>
  <c r="BT55" i="2"/>
  <c r="AJ62" i="2"/>
  <c r="BT86" i="2"/>
  <c r="AJ58" i="2"/>
  <c r="BT58" i="2"/>
  <c r="AJ133" i="2"/>
  <c r="AJ115" i="2"/>
  <c r="BT115" i="2"/>
  <c r="AJ16" i="2"/>
  <c r="AJ95" i="2"/>
  <c r="BT95" i="2"/>
  <c r="BT28" i="2"/>
  <c r="AJ117" i="2"/>
  <c r="AJ107" i="2"/>
  <c r="BT107" i="2"/>
  <c r="AJ56" i="2"/>
  <c r="AJ61" i="2"/>
  <c r="BT61" i="2"/>
  <c r="AJ3" i="2"/>
  <c r="AJ51" i="2"/>
  <c r="BT51" i="2"/>
  <c r="AJ33" i="2"/>
  <c r="BT33" i="2"/>
  <c r="AJ2" i="2"/>
  <c r="AJ121" i="2"/>
  <c r="BT121" i="2"/>
  <c r="AJ91" i="2"/>
  <c r="BT91" i="2"/>
  <c r="AJ8" i="2"/>
  <c r="BT23" i="2"/>
  <c r="AJ118" i="2"/>
  <c r="AJ92" i="2"/>
  <c r="BT92" i="2"/>
  <c r="AJ38" i="2"/>
  <c r="BT133" i="2"/>
  <c r="AJ66" i="2"/>
  <c r="BT66" i="2"/>
  <c r="AJ120" i="2"/>
  <c r="BT120" i="2"/>
  <c r="AJ44" i="2"/>
  <c r="BT56" i="2"/>
  <c r="AJ27" i="2"/>
  <c r="AJ131" i="2"/>
  <c r="BT131" i="2"/>
  <c r="AJ57" i="2"/>
  <c r="AJ128" i="2"/>
  <c r="BT128" i="2"/>
  <c r="BT117" i="2"/>
  <c r="AJ119" i="2"/>
  <c r="BT119" i="2"/>
  <c r="AJ39" i="2"/>
  <c r="AJ35" i="2"/>
  <c r="BT35" i="2"/>
  <c r="AJ111" i="2"/>
  <c r="AJ103" i="2"/>
  <c r="BT103" i="2"/>
  <c r="BT62" i="2"/>
  <c r="AJ113" i="2"/>
  <c r="BT113" i="2"/>
  <c r="AJ123" i="2"/>
  <c r="AJ135" i="2"/>
  <c r="BT135" i="2"/>
  <c r="AJ30" i="2"/>
  <c r="AJ101" i="2"/>
  <c r="BT101" i="2"/>
  <c r="AJ13" i="2"/>
  <c r="AJ36" i="2"/>
  <c r="BT36" i="2"/>
  <c r="AJ19" i="2"/>
  <c r="AJ40" i="2"/>
  <c r="BT40" i="2"/>
  <c r="AJ132" i="2"/>
  <c r="BT16" i="2"/>
  <c r="AJ134" i="2"/>
  <c r="BT134" i="2"/>
  <c r="AJ104" i="2"/>
  <c r="BT104" i="2"/>
  <c r="AJ96" i="2"/>
  <c r="BT19" i="2"/>
  <c r="AJ47" i="2"/>
  <c r="AJ12" i="2"/>
  <c r="BT12" i="2"/>
  <c r="AJ110" i="2"/>
  <c r="BT110" i="2"/>
  <c r="AJ34" i="2"/>
  <c r="BT26" i="2"/>
  <c r="AJ93" i="2"/>
  <c r="BT93" i="2"/>
  <c r="AJ125" i="2"/>
  <c r="AJ116" i="2"/>
  <c r="BT116" i="2"/>
  <c r="AJ29" i="2"/>
  <c r="AJ41" i="2"/>
  <c r="BT41" i="2"/>
  <c r="BT29" i="2"/>
  <c r="BT132" i="2"/>
  <c r="AJ21" i="2"/>
  <c r="BT30" i="2"/>
  <c r="BT118" i="2"/>
  <c r="AJ7" i="2"/>
  <c r="BT13" i="2"/>
  <c r="AJ46" i="2"/>
  <c r="AJ11" i="2"/>
  <c r="BT11" i="2"/>
  <c r="BT8" i="2"/>
  <c r="AJ10" i="2"/>
  <c r="AJ87" i="2"/>
  <c r="BT87" i="2"/>
  <c r="AJ52" i="2"/>
  <c r="AJ88" i="2"/>
  <c r="BT88" i="2"/>
  <c r="AJ129" i="2"/>
  <c r="BT129" i="2"/>
  <c r="AJ89" i="2"/>
  <c r="AJ22" i="2"/>
  <c r="BT22" i="2"/>
  <c r="AJ6" i="2"/>
  <c r="AJ31" i="2"/>
  <c r="BT31" i="2"/>
  <c r="AJ94" i="2"/>
  <c r="BT94" i="2"/>
  <c r="AJ45" i="2"/>
  <c r="BT45" i="2"/>
  <c r="AJ126" i="2"/>
  <c r="BT126" i="2"/>
  <c r="BT111" i="2"/>
  <c r="AJ127" i="2"/>
  <c r="BT127" i="2"/>
  <c r="AJ98" i="2"/>
  <c r="BT98" i="2"/>
  <c r="AJ42" i="2"/>
  <c r="BT21" i="2"/>
  <c r="AJ99" i="2"/>
  <c r="BT99" i="2"/>
  <c r="AJ102" i="2"/>
  <c r="BT102" i="2"/>
  <c r="AJ17" i="2"/>
  <c r="AJ9" i="2"/>
  <c r="BT9" i="2"/>
  <c r="BT122" i="2"/>
  <c r="AJ32" i="2"/>
  <c r="BT125" i="2"/>
  <c r="BT46" i="2"/>
  <c r="AJ109" i="2"/>
  <c r="BT109" i="2"/>
  <c r="BT17" i="2"/>
  <c r="AJ100" i="2"/>
  <c r="BT32" i="2"/>
  <c r="BT100" i="2"/>
  <c r="AJ59" i="2"/>
  <c r="BT59" i="2"/>
  <c r="BT3" i="2"/>
  <c r="AJ75" i="2"/>
  <c r="AJ24" i="2"/>
  <c r="BT24" i="2"/>
  <c r="AJ78" i="2"/>
  <c r="BT78" i="2"/>
  <c r="AJ20" i="2"/>
  <c r="BT20" i="2"/>
  <c r="AJ64" i="2"/>
  <c r="AJ114" i="2"/>
  <c r="BT114" i="2"/>
  <c r="BT89" i="2"/>
  <c r="AJ67" i="2"/>
  <c r="BT123" i="2"/>
  <c r="AJ79" i="2"/>
  <c r="BT67" i="2"/>
  <c r="AJ80" i="2"/>
  <c r="AJ37" i="2"/>
  <c r="BT37" i="2"/>
  <c r="BT47" i="2"/>
  <c r="AJ48" i="2"/>
  <c r="AJ90" i="2"/>
  <c r="BT90" i="2"/>
  <c r="BT7" i="2"/>
  <c r="AJ14" i="2"/>
  <c r="BT14" i="2"/>
  <c r="AJ18" i="2"/>
  <c r="BT6" i="2"/>
  <c r="AJ15" i="2"/>
  <c r="BT57" i="2"/>
  <c r="AJ50" i="2"/>
  <c r="BT96" i="2"/>
  <c r="BT27" i="2"/>
  <c r="AJ4" i="2"/>
  <c r="BT4" i="2"/>
  <c r="AJ108" i="2"/>
  <c r="BT38" i="2"/>
  <c r="AJ63" i="2"/>
  <c r="AJ112" i="2"/>
  <c r="BT112" i="2"/>
  <c r="BT18" i="2"/>
  <c r="AJ5" i="2"/>
  <c r="BT5" i="2"/>
  <c r="AJ105" i="2"/>
  <c r="BT34" i="2"/>
  <c r="BT10" i="2"/>
  <c r="BT39" i="2"/>
  <c r="BT105" i="2"/>
  <c r="BT108" i="2"/>
  <c r="BT75" i="2"/>
  <c r="BT42" i="2"/>
  <c r="AJ49" i="2"/>
  <c r="BT49" i="2"/>
  <c r="AJ82" i="2"/>
  <c r="BT15" i="2"/>
  <c r="BT79" i="2"/>
  <c r="BT80" i="2"/>
  <c r="BT63" i="2"/>
  <c r="AJ76" i="2"/>
  <c r="BT44" i="2"/>
  <c r="AJ43" i="2"/>
  <c r="BT48" i="2"/>
  <c r="AJ97" i="2"/>
  <c r="BT50" i="2"/>
  <c r="AJ81" i="2"/>
  <c r="BT2" i="2"/>
  <c r="BT97" i="2"/>
  <c r="BT76" i="2"/>
  <c r="BT52" i="2"/>
  <c r="BT81" i="2"/>
  <c r="BT64" i="2"/>
  <c r="BT43" i="2"/>
  <c r="BT82" i="2"/>
  <c r="AJ68" i="2"/>
  <c r="BT68" i="2"/>
  <c r="AJ77" i="2"/>
  <c r="BT77" i="2"/>
  <c r="AJ69" i="2"/>
  <c r="AJ25" i="2"/>
  <c r="BT25" i="2"/>
  <c r="BT69" i="2"/>
  <c r="BT70" i="2"/>
  <c r="BT71" i="2"/>
  <c r="BT65" i="2"/>
  <c r="L14" i="1"/>
  <c r="L15" i="1"/>
  <c r="L16" i="1"/>
  <c r="L13" i="1"/>
  <c r="AO3" i="2"/>
  <c r="AO128" i="2"/>
  <c r="AO118" i="2"/>
  <c r="AO88" i="2"/>
  <c r="AO87" i="2"/>
  <c r="AO26" i="2"/>
  <c r="AO60" i="2"/>
  <c r="AO20" i="2"/>
  <c r="BK20" i="2"/>
  <c r="BH56" i="2"/>
  <c r="BK56" i="2"/>
  <c r="BN56" i="2"/>
  <c r="BI56" i="2"/>
  <c r="BL56" i="2"/>
  <c r="BP56" i="2"/>
  <c r="BJ56" i="2"/>
  <c r="BM56" i="2"/>
  <c r="BR56" i="2"/>
  <c r="BH69" i="2"/>
  <c r="BK69" i="2"/>
  <c r="BN69" i="2"/>
  <c r="BI69" i="2"/>
  <c r="BL69" i="2"/>
  <c r="BP69" i="2"/>
  <c r="BJ69" i="2"/>
  <c r="BM69" i="2"/>
  <c r="BR69" i="2"/>
  <c r="BH47" i="2"/>
  <c r="BK47" i="2"/>
  <c r="BN47" i="2"/>
  <c r="BI47" i="2"/>
  <c r="BL47" i="2"/>
  <c r="BP47" i="2"/>
  <c r="BJ47" i="2"/>
  <c r="BM47" i="2"/>
  <c r="BR47" i="2"/>
  <c r="BH50" i="2"/>
  <c r="BK50" i="2"/>
  <c r="BN50" i="2"/>
  <c r="BI50" i="2"/>
  <c r="BL50" i="2"/>
  <c r="BP50" i="2"/>
  <c r="BJ50" i="2"/>
  <c r="BM50" i="2"/>
  <c r="BR50" i="2"/>
  <c r="BH48" i="2"/>
  <c r="BK48" i="2"/>
  <c r="BN48" i="2"/>
  <c r="BI48" i="2"/>
  <c r="BL48" i="2"/>
  <c r="BP48" i="2"/>
  <c r="BJ48" i="2"/>
  <c r="BM48" i="2"/>
  <c r="BR48" i="2"/>
  <c r="BH129" i="2"/>
  <c r="BK129" i="2"/>
  <c r="BN129" i="2"/>
  <c r="BI129" i="2"/>
  <c r="BL129" i="2"/>
  <c r="BP129" i="2"/>
  <c r="BJ129" i="2"/>
  <c r="BM129" i="2"/>
  <c r="BR129" i="2"/>
  <c r="BH17" i="2"/>
  <c r="BK17" i="2"/>
  <c r="BN17" i="2"/>
  <c r="BI17" i="2"/>
  <c r="BL17" i="2"/>
  <c r="BP17" i="2"/>
  <c r="BJ17" i="2"/>
  <c r="BM17" i="2"/>
  <c r="BR17" i="2"/>
  <c r="BH20" i="2"/>
  <c r="BN20" i="2"/>
  <c r="BI20" i="2"/>
  <c r="BL20" i="2"/>
  <c r="BP20" i="2"/>
  <c r="BJ20" i="2"/>
  <c r="BM20" i="2"/>
  <c r="BR20" i="2"/>
  <c r="BH117" i="2"/>
  <c r="BK117" i="2"/>
  <c r="BN117" i="2"/>
  <c r="BI117" i="2"/>
  <c r="BL117" i="2"/>
  <c r="BP117" i="2"/>
  <c r="BJ117" i="2"/>
  <c r="BM117" i="2"/>
  <c r="BR117" i="2"/>
  <c r="BH61" i="2"/>
  <c r="BK61" i="2"/>
  <c r="BN61" i="2"/>
  <c r="BI61" i="2"/>
  <c r="BL61" i="2"/>
  <c r="BP61" i="2"/>
  <c r="BJ61" i="2"/>
  <c r="BM61" i="2"/>
  <c r="BR61" i="2"/>
  <c r="BH39" i="2"/>
  <c r="BK39" i="2"/>
  <c r="BN39" i="2"/>
  <c r="BI39" i="2"/>
  <c r="BL39" i="2"/>
  <c r="BP39" i="2"/>
  <c r="BJ39" i="2"/>
  <c r="BM39" i="2"/>
  <c r="BR39" i="2"/>
  <c r="BH119" i="2"/>
  <c r="BK119" i="2"/>
  <c r="BN119" i="2"/>
  <c r="BI119" i="2"/>
  <c r="BL119" i="2"/>
  <c r="BP119" i="2"/>
  <c r="BJ119" i="2"/>
  <c r="BM119" i="2"/>
  <c r="BR119" i="2"/>
  <c r="BH121" i="2"/>
  <c r="BK121" i="2"/>
  <c r="BN121" i="2"/>
  <c r="BI121" i="2"/>
  <c r="BL121" i="2"/>
  <c r="BP121" i="2"/>
  <c r="BJ121" i="2"/>
  <c r="BM121" i="2"/>
  <c r="BR121" i="2"/>
  <c r="BH13" i="2"/>
  <c r="BK13" i="2"/>
  <c r="BN13" i="2"/>
  <c r="BI13" i="2"/>
  <c r="BL13" i="2"/>
  <c r="BP13" i="2"/>
  <c r="BJ13" i="2"/>
  <c r="BM13" i="2"/>
  <c r="BR13" i="2"/>
  <c r="BH37" i="2"/>
  <c r="BK37" i="2"/>
  <c r="BN37" i="2"/>
  <c r="BI37" i="2"/>
  <c r="BL37" i="2"/>
  <c r="BP37" i="2"/>
  <c r="BJ37" i="2"/>
  <c r="BM37" i="2"/>
  <c r="BR37" i="2"/>
  <c r="BH135" i="2"/>
  <c r="BK135" i="2"/>
  <c r="BN135" i="2"/>
  <c r="BI135" i="2"/>
  <c r="BL135" i="2"/>
  <c r="BP135" i="2"/>
  <c r="BJ135" i="2"/>
  <c r="BM135" i="2"/>
  <c r="BR135" i="2"/>
  <c r="BH60" i="2"/>
  <c r="BK60" i="2"/>
  <c r="BN60" i="2"/>
  <c r="BI60" i="2"/>
  <c r="BL60" i="2"/>
  <c r="BP60" i="2"/>
  <c r="BJ60" i="2"/>
  <c r="BM60" i="2"/>
  <c r="BR60" i="2"/>
  <c r="BH46" i="2"/>
  <c r="BK46" i="2"/>
  <c r="BN46" i="2"/>
  <c r="BI46" i="2"/>
  <c r="BL46" i="2"/>
  <c r="BP46" i="2"/>
  <c r="BJ46" i="2"/>
  <c r="BM46" i="2"/>
  <c r="BR46" i="2"/>
  <c r="BH133" i="2"/>
  <c r="BK133" i="2"/>
  <c r="BN133" i="2"/>
  <c r="BI133" i="2"/>
  <c r="BL133" i="2"/>
  <c r="BP133" i="2"/>
  <c r="BJ133" i="2"/>
  <c r="BM133" i="2"/>
  <c r="BR133" i="2"/>
  <c r="BH62" i="2"/>
  <c r="BK62" i="2"/>
  <c r="BN62" i="2"/>
  <c r="BI62" i="2"/>
  <c r="BL62" i="2"/>
  <c r="BP62" i="2"/>
  <c r="BJ62" i="2"/>
  <c r="BM62" i="2"/>
  <c r="BR62" i="2"/>
  <c r="BH67" i="2"/>
  <c r="BK67" i="2"/>
  <c r="BN67" i="2"/>
  <c r="BI67" i="2"/>
  <c r="BL67" i="2"/>
  <c r="BP67" i="2"/>
  <c r="BJ67" i="2"/>
  <c r="BM67" i="2"/>
  <c r="BR67" i="2"/>
  <c r="BH58" i="2"/>
  <c r="BK58" i="2"/>
  <c r="BN58" i="2"/>
  <c r="BI58" i="2"/>
  <c r="BL58" i="2"/>
  <c r="BP58" i="2"/>
  <c r="BJ58" i="2"/>
  <c r="BM58" i="2"/>
  <c r="BR58" i="2"/>
  <c r="BH109" i="2"/>
  <c r="BK109" i="2"/>
  <c r="BN109" i="2"/>
  <c r="BI109" i="2"/>
  <c r="BL109" i="2"/>
  <c r="BP109" i="2"/>
  <c r="BJ109" i="2"/>
  <c r="BM109" i="2"/>
  <c r="BR109" i="2"/>
  <c r="BH108" i="2"/>
  <c r="BK108" i="2"/>
  <c r="BN108" i="2"/>
  <c r="BI108" i="2"/>
  <c r="BL108" i="2"/>
  <c r="BP108" i="2"/>
  <c r="BJ108" i="2"/>
  <c r="BM108" i="2"/>
  <c r="BR108" i="2"/>
  <c r="BH53" i="2"/>
  <c r="BK53" i="2"/>
  <c r="BN53" i="2"/>
  <c r="BI53" i="2"/>
  <c r="BL53" i="2"/>
  <c r="BP53" i="2"/>
  <c r="BJ53" i="2"/>
  <c r="BM53" i="2"/>
  <c r="BR53" i="2"/>
  <c r="BH92" i="2"/>
  <c r="BK92" i="2"/>
  <c r="BN92" i="2"/>
  <c r="BI92" i="2"/>
  <c r="BL92" i="2"/>
  <c r="BP92" i="2"/>
  <c r="BJ92" i="2"/>
  <c r="BM92" i="2"/>
  <c r="BR92" i="2"/>
  <c r="BH41" i="2"/>
  <c r="BK41" i="2"/>
  <c r="BN41" i="2"/>
  <c r="BI41" i="2"/>
  <c r="BL41" i="2"/>
  <c r="BP41" i="2"/>
  <c r="BJ41" i="2"/>
  <c r="BM41" i="2"/>
  <c r="BR41" i="2"/>
  <c r="BH136" i="2"/>
  <c r="BK136" i="2"/>
  <c r="BN136" i="2"/>
  <c r="BI136" i="2"/>
  <c r="BL136" i="2"/>
  <c r="BP136" i="2"/>
  <c r="BJ136" i="2"/>
  <c r="BM136" i="2"/>
  <c r="BR136" i="2"/>
  <c r="BH83" i="2"/>
  <c r="BK83" i="2"/>
  <c r="BN83" i="2"/>
  <c r="BI83" i="2"/>
  <c r="BL83" i="2"/>
  <c r="BP83" i="2"/>
  <c r="BJ83" i="2"/>
  <c r="BM83" i="2"/>
  <c r="BR83" i="2"/>
  <c r="BH54" i="2"/>
  <c r="BK54" i="2"/>
  <c r="BN54" i="2"/>
  <c r="BI54" i="2"/>
  <c r="BL54" i="2"/>
  <c r="BP54" i="2"/>
  <c r="BJ54" i="2"/>
  <c r="BM54" i="2"/>
  <c r="BR54" i="2"/>
  <c r="BH89" i="2"/>
  <c r="BK89" i="2"/>
  <c r="BN89" i="2"/>
  <c r="BI89" i="2"/>
  <c r="BL89" i="2"/>
  <c r="BP89" i="2"/>
  <c r="BJ89" i="2"/>
  <c r="BM89" i="2"/>
  <c r="BR89" i="2"/>
  <c r="BH113" i="2"/>
  <c r="BK113" i="2"/>
  <c r="BN113" i="2"/>
  <c r="BI113" i="2"/>
  <c r="BL113" i="2"/>
  <c r="BP113" i="2"/>
  <c r="BJ113" i="2"/>
  <c r="BM113" i="2"/>
  <c r="BR113" i="2"/>
  <c r="BH102" i="2"/>
  <c r="BK102" i="2"/>
  <c r="BN102" i="2"/>
  <c r="BI102" i="2"/>
  <c r="BL102" i="2"/>
  <c r="BP102" i="2"/>
  <c r="BJ102" i="2"/>
  <c r="BM102" i="2"/>
  <c r="BR102" i="2"/>
  <c r="BH66" i="2"/>
  <c r="BK66" i="2"/>
  <c r="BN66" i="2"/>
  <c r="BI66" i="2"/>
  <c r="BL66" i="2"/>
  <c r="BP66" i="2"/>
  <c r="BJ66" i="2"/>
  <c r="BM66" i="2"/>
  <c r="BR66" i="2"/>
  <c r="BH7" i="2"/>
  <c r="BK7" i="2"/>
  <c r="BN7" i="2"/>
  <c r="BI7" i="2"/>
  <c r="BL7" i="2"/>
  <c r="BP7" i="2"/>
  <c r="BJ7" i="2"/>
  <c r="BM7" i="2"/>
  <c r="BR7" i="2"/>
  <c r="BH101" i="2"/>
  <c r="BK101" i="2"/>
  <c r="BN101" i="2"/>
  <c r="BI101" i="2"/>
  <c r="BL101" i="2"/>
  <c r="BP101" i="2"/>
  <c r="BJ101" i="2"/>
  <c r="BM101" i="2"/>
  <c r="BR101" i="2"/>
  <c r="BH19" i="2"/>
  <c r="BK19" i="2"/>
  <c r="BN19" i="2"/>
  <c r="BI19" i="2"/>
  <c r="BL19" i="2"/>
  <c r="BP19" i="2"/>
  <c r="BJ19" i="2"/>
  <c r="BM19" i="2"/>
  <c r="BR19" i="2"/>
  <c r="BH93" i="2"/>
  <c r="BK93" i="2"/>
  <c r="BN93" i="2"/>
  <c r="BI93" i="2"/>
  <c r="BL93" i="2"/>
  <c r="BP93" i="2"/>
  <c r="BJ93" i="2"/>
  <c r="BM93" i="2"/>
  <c r="BR93" i="2"/>
  <c r="BH123" i="2"/>
  <c r="BK123" i="2"/>
  <c r="BN123" i="2"/>
  <c r="BI123" i="2"/>
  <c r="BL123" i="2"/>
  <c r="BP123" i="2"/>
  <c r="BJ123" i="2"/>
  <c r="BM123" i="2"/>
  <c r="BR123" i="2"/>
  <c r="BH5" i="2"/>
  <c r="BK5" i="2"/>
  <c r="BN5" i="2"/>
  <c r="BI5" i="2"/>
  <c r="BL5" i="2"/>
  <c r="BP5" i="2"/>
  <c r="BJ5" i="2"/>
  <c r="BM5" i="2"/>
  <c r="BR5" i="2"/>
  <c r="BH26" i="2"/>
  <c r="BK26" i="2"/>
  <c r="BN26" i="2"/>
  <c r="BI26" i="2"/>
  <c r="BL26" i="2"/>
  <c r="BP26" i="2"/>
  <c r="BJ26" i="2"/>
  <c r="BM26" i="2"/>
  <c r="BR26" i="2"/>
  <c r="BH18" i="2"/>
  <c r="BK18" i="2"/>
  <c r="BN18" i="2"/>
  <c r="BI18" i="2"/>
  <c r="BL18" i="2"/>
  <c r="BP18" i="2"/>
  <c r="BJ18" i="2"/>
  <c r="BM18" i="2"/>
  <c r="BR18" i="2"/>
  <c r="BH116" i="2"/>
  <c r="BK116" i="2"/>
  <c r="BN116" i="2"/>
  <c r="BI116" i="2"/>
  <c r="BL116" i="2"/>
  <c r="BP116" i="2"/>
  <c r="BJ116" i="2"/>
  <c r="BM116" i="2"/>
  <c r="BR116" i="2"/>
  <c r="BH36" i="2"/>
  <c r="BK36" i="2"/>
  <c r="BN36" i="2"/>
  <c r="BI36" i="2"/>
  <c r="BL36" i="2"/>
  <c r="BP36" i="2"/>
  <c r="BJ36" i="2"/>
  <c r="BM36" i="2"/>
  <c r="BR36" i="2"/>
  <c r="BH79" i="2"/>
  <c r="BK79" i="2"/>
  <c r="BN79" i="2"/>
  <c r="BI79" i="2"/>
  <c r="BL79" i="2"/>
  <c r="BP79" i="2"/>
  <c r="BJ79" i="2"/>
  <c r="BM79" i="2"/>
  <c r="BR79" i="2"/>
  <c r="BH85" i="2"/>
  <c r="BK85" i="2"/>
  <c r="BN85" i="2"/>
  <c r="BI85" i="2"/>
  <c r="BL85" i="2"/>
  <c r="BP85" i="2"/>
  <c r="BJ85" i="2"/>
  <c r="BM85" i="2"/>
  <c r="BR85" i="2"/>
  <c r="BH14" i="2"/>
  <c r="BK14" i="2"/>
  <c r="BN14" i="2"/>
  <c r="BI14" i="2"/>
  <c r="BL14" i="2"/>
  <c r="BP14" i="2"/>
  <c r="BJ14" i="2"/>
  <c r="BM14" i="2"/>
  <c r="BR14" i="2"/>
  <c r="BH72" i="2"/>
  <c r="BK72" i="2"/>
  <c r="BN72" i="2"/>
  <c r="BI72" i="2"/>
  <c r="BL72" i="2"/>
  <c r="BP72" i="2"/>
  <c r="BJ72" i="2"/>
  <c r="BM72" i="2"/>
  <c r="BR72" i="2"/>
  <c r="BH32" i="2"/>
  <c r="BK32" i="2"/>
  <c r="BN32" i="2"/>
  <c r="BI32" i="2"/>
  <c r="BL32" i="2"/>
  <c r="BP32" i="2"/>
  <c r="BJ32" i="2"/>
  <c r="BM32" i="2"/>
  <c r="BR32" i="2"/>
  <c r="BH97" i="2"/>
  <c r="BK97" i="2"/>
  <c r="BN97" i="2"/>
  <c r="BI97" i="2"/>
  <c r="BL97" i="2"/>
  <c r="BP97" i="2"/>
  <c r="BJ97" i="2"/>
  <c r="BM97" i="2"/>
  <c r="BR97" i="2"/>
  <c r="BH38" i="2"/>
  <c r="BK38" i="2"/>
  <c r="BN38" i="2"/>
  <c r="BI38" i="2"/>
  <c r="BL38" i="2"/>
  <c r="BP38" i="2"/>
  <c r="BJ38" i="2"/>
  <c r="BM38" i="2"/>
  <c r="BR38" i="2"/>
  <c r="BH51" i="2"/>
  <c r="BK51" i="2"/>
  <c r="BN51" i="2"/>
  <c r="BI51" i="2"/>
  <c r="BL51" i="2"/>
  <c r="BP51" i="2"/>
  <c r="BJ51" i="2"/>
  <c r="BM51" i="2"/>
  <c r="BR51" i="2"/>
  <c r="BH59" i="2"/>
  <c r="BK59" i="2"/>
  <c r="BN59" i="2"/>
  <c r="BI59" i="2"/>
  <c r="BL59" i="2"/>
  <c r="BP59" i="2"/>
  <c r="BJ59" i="2"/>
  <c r="BM59" i="2"/>
  <c r="BR59" i="2"/>
  <c r="BH99" i="2"/>
  <c r="BK99" i="2"/>
  <c r="BN99" i="2"/>
  <c r="BI99" i="2"/>
  <c r="BL99" i="2"/>
  <c r="BP99" i="2"/>
  <c r="BJ99" i="2"/>
  <c r="BM99" i="2"/>
  <c r="BR99" i="2"/>
  <c r="BH31" i="2"/>
  <c r="BK31" i="2"/>
  <c r="BN31" i="2"/>
  <c r="BI31" i="2"/>
  <c r="BL31" i="2"/>
  <c r="BP31" i="2"/>
  <c r="BJ31" i="2"/>
  <c r="BM31" i="2"/>
  <c r="BR31" i="2"/>
  <c r="BH28" i="2"/>
  <c r="BK28" i="2"/>
  <c r="BN28" i="2"/>
  <c r="BI28" i="2"/>
  <c r="BL28" i="2"/>
  <c r="BP28" i="2"/>
  <c r="BJ28" i="2"/>
  <c r="BM28" i="2"/>
  <c r="BR28" i="2"/>
  <c r="BH55" i="2"/>
  <c r="BK55" i="2"/>
  <c r="BN55" i="2"/>
  <c r="BI55" i="2"/>
  <c r="BL55" i="2"/>
  <c r="BP55" i="2"/>
  <c r="BJ55" i="2"/>
  <c r="BM55" i="2"/>
  <c r="BR55" i="2"/>
  <c r="BH68" i="2"/>
  <c r="BK68" i="2"/>
  <c r="BN68" i="2"/>
  <c r="BI68" i="2"/>
  <c r="BL68" i="2"/>
  <c r="BP68" i="2"/>
  <c r="BJ68" i="2"/>
  <c r="BM68" i="2"/>
  <c r="BR68" i="2"/>
  <c r="BH95" i="2"/>
  <c r="BK95" i="2"/>
  <c r="BN95" i="2"/>
  <c r="BI95" i="2"/>
  <c r="BL95" i="2"/>
  <c r="BP95" i="2"/>
  <c r="BJ95" i="2"/>
  <c r="BM95" i="2"/>
  <c r="BR95" i="2"/>
  <c r="BH115" i="2"/>
  <c r="BK115" i="2"/>
  <c r="BN115" i="2"/>
  <c r="BI115" i="2"/>
  <c r="BL115" i="2"/>
  <c r="BP115" i="2"/>
  <c r="BJ115" i="2"/>
  <c r="BM115" i="2"/>
  <c r="BR115" i="2"/>
  <c r="BH96" i="2"/>
  <c r="BK96" i="2"/>
  <c r="BN96" i="2"/>
  <c r="BI96" i="2"/>
  <c r="BL96" i="2"/>
  <c r="BP96" i="2"/>
  <c r="BJ96" i="2"/>
  <c r="BM96" i="2"/>
  <c r="BR96" i="2"/>
  <c r="BH87" i="2"/>
  <c r="BK87" i="2"/>
  <c r="BN87" i="2"/>
  <c r="BI87" i="2"/>
  <c r="BL87" i="2"/>
  <c r="BP87" i="2"/>
  <c r="BJ87" i="2"/>
  <c r="BM87" i="2"/>
  <c r="BR87" i="2"/>
  <c r="BH86" i="2"/>
  <c r="BK86" i="2"/>
  <c r="BN86" i="2"/>
  <c r="BI86" i="2"/>
  <c r="BL86" i="2"/>
  <c r="BP86" i="2"/>
  <c r="BJ86" i="2"/>
  <c r="BM86" i="2"/>
  <c r="BR86" i="2"/>
  <c r="BH64" i="2"/>
  <c r="BK64" i="2"/>
  <c r="BN64" i="2"/>
  <c r="BI64" i="2"/>
  <c r="BL64" i="2"/>
  <c r="BP64" i="2"/>
  <c r="BJ64" i="2"/>
  <c r="BM64" i="2"/>
  <c r="BR64" i="2"/>
  <c r="BH73" i="2"/>
  <c r="BK73" i="2"/>
  <c r="BN73" i="2"/>
  <c r="BI73" i="2"/>
  <c r="BL73" i="2"/>
  <c r="BP73" i="2"/>
  <c r="BJ73" i="2"/>
  <c r="BM73" i="2"/>
  <c r="BR73" i="2"/>
  <c r="BH88" i="2"/>
  <c r="BK88" i="2"/>
  <c r="BN88" i="2"/>
  <c r="BI88" i="2"/>
  <c r="BL88" i="2"/>
  <c r="BP88" i="2"/>
  <c r="BJ88" i="2"/>
  <c r="BM88" i="2"/>
  <c r="BR88" i="2"/>
  <c r="BH8" i="2"/>
  <c r="BK8" i="2"/>
  <c r="BN8" i="2"/>
  <c r="BI8" i="2"/>
  <c r="BL8" i="2"/>
  <c r="BP8" i="2"/>
  <c r="BJ8" i="2"/>
  <c r="BM8" i="2"/>
  <c r="BR8" i="2"/>
  <c r="BH57" i="2"/>
  <c r="BK57" i="2"/>
  <c r="BN57" i="2"/>
  <c r="BI57" i="2"/>
  <c r="BL57" i="2"/>
  <c r="BP57" i="2"/>
  <c r="BJ57" i="2"/>
  <c r="BM57" i="2"/>
  <c r="BR57" i="2"/>
  <c r="BH100" i="2"/>
  <c r="BK100" i="2"/>
  <c r="BN100" i="2"/>
  <c r="BI100" i="2"/>
  <c r="BL100" i="2"/>
  <c r="BP100" i="2"/>
  <c r="BJ100" i="2"/>
  <c r="BM100" i="2"/>
  <c r="BR100" i="2"/>
  <c r="BH65" i="2"/>
  <c r="BK65" i="2"/>
  <c r="BN65" i="2"/>
  <c r="BI65" i="2"/>
  <c r="BL65" i="2"/>
  <c r="BP65" i="2"/>
  <c r="BM65" i="2"/>
  <c r="BR65" i="2"/>
  <c r="BH84" i="2"/>
  <c r="BK84" i="2"/>
  <c r="BN84" i="2"/>
  <c r="BI84" i="2"/>
  <c r="BL84" i="2"/>
  <c r="BP84" i="2"/>
  <c r="BJ84" i="2"/>
  <c r="BM84" i="2"/>
  <c r="BR84" i="2"/>
  <c r="BH132" i="2"/>
  <c r="BK132" i="2"/>
  <c r="BN132" i="2"/>
  <c r="BI132" i="2"/>
  <c r="BL132" i="2"/>
  <c r="BP132" i="2"/>
  <c r="BJ132" i="2"/>
  <c r="BM132" i="2"/>
  <c r="BR132" i="2"/>
  <c r="BH114" i="2"/>
  <c r="BK114" i="2"/>
  <c r="BN114" i="2"/>
  <c r="BI114" i="2"/>
  <c r="BL114" i="2"/>
  <c r="BP114" i="2"/>
  <c r="BJ114" i="2"/>
  <c r="BM114" i="2"/>
  <c r="BR114" i="2"/>
  <c r="BH98" i="2"/>
  <c r="BK98" i="2"/>
  <c r="BN98" i="2"/>
  <c r="BI98" i="2"/>
  <c r="BL98" i="2"/>
  <c r="BP98" i="2"/>
  <c r="BJ98" i="2"/>
  <c r="BM98" i="2"/>
  <c r="BR98" i="2"/>
  <c r="BH124" i="2"/>
  <c r="BK124" i="2"/>
  <c r="BN124" i="2"/>
  <c r="BI124" i="2"/>
  <c r="BL124" i="2"/>
  <c r="BP124" i="2"/>
  <c r="BJ124" i="2"/>
  <c r="BM124" i="2"/>
  <c r="BR124" i="2"/>
  <c r="BH33" i="2"/>
  <c r="BK33" i="2"/>
  <c r="BN33" i="2"/>
  <c r="BI33" i="2"/>
  <c r="BL33" i="2"/>
  <c r="BP33" i="2"/>
  <c r="BJ33" i="2"/>
  <c r="BM33" i="2"/>
  <c r="BR33" i="2"/>
  <c r="BH30" i="2"/>
  <c r="BK30" i="2"/>
  <c r="BN30" i="2"/>
  <c r="BI30" i="2"/>
  <c r="BL30" i="2"/>
  <c r="BP30" i="2"/>
  <c r="BJ30" i="2"/>
  <c r="BM30" i="2"/>
  <c r="BR30" i="2"/>
  <c r="BH70" i="2"/>
  <c r="BK70" i="2"/>
  <c r="BN70" i="2"/>
  <c r="BI70" i="2"/>
  <c r="BL70" i="2"/>
  <c r="BP70" i="2"/>
  <c r="BJ70" i="2"/>
  <c r="BM70" i="2"/>
  <c r="BR70" i="2"/>
  <c r="BH22" i="2"/>
  <c r="BK22" i="2"/>
  <c r="BN22" i="2"/>
  <c r="BI22" i="2"/>
  <c r="BL22" i="2"/>
  <c r="BP22" i="2"/>
  <c r="BJ22" i="2"/>
  <c r="BM22" i="2"/>
  <c r="BR22" i="2"/>
  <c r="BH120" i="2"/>
  <c r="BK120" i="2"/>
  <c r="BN120" i="2"/>
  <c r="BI120" i="2"/>
  <c r="BL120" i="2"/>
  <c r="BP120" i="2"/>
  <c r="BJ120" i="2"/>
  <c r="BM120" i="2"/>
  <c r="BR120" i="2"/>
  <c r="BH21" i="2"/>
  <c r="BK21" i="2"/>
  <c r="BN21" i="2"/>
  <c r="BI21" i="2"/>
  <c r="BL21" i="2"/>
  <c r="BP21" i="2"/>
  <c r="BJ21" i="2"/>
  <c r="BM21" i="2"/>
  <c r="BR21" i="2"/>
  <c r="BH122" i="2"/>
  <c r="BK122" i="2"/>
  <c r="BN122" i="2"/>
  <c r="BI122" i="2"/>
  <c r="BL122" i="2"/>
  <c r="BP122" i="2"/>
  <c r="BJ122" i="2"/>
  <c r="BM122" i="2"/>
  <c r="BR122" i="2"/>
  <c r="BH130" i="2"/>
  <c r="BK130" i="2"/>
  <c r="BN130" i="2"/>
  <c r="BI130" i="2"/>
  <c r="BL130" i="2"/>
  <c r="BP130" i="2"/>
  <c r="BJ130" i="2"/>
  <c r="BM130" i="2"/>
  <c r="BR130" i="2"/>
  <c r="BH125" i="2"/>
  <c r="BK125" i="2"/>
  <c r="BN125" i="2"/>
  <c r="BI125" i="2"/>
  <c r="BL125" i="2"/>
  <c r="BP125" i="2"/>
  <c r="BJ125" i="2"/>
  <c r="BM125" i="2"/>
  <c r="BR125" i="2"/>
  <c r="BH76" i="2"/>
  <c r="BK76" i="2"/>
  <c r="BN76" i="2"/>
  <c r="BI76" i="2"/>
  <c r="BL76" i="2"/>
  <c r="BP76" i="2"/>
  <c r="BJ76" i="2"/>
  <c r="BM76" i="2"/>
  <c r="BR76" i="2"/>
  <c r="BH107" i="2"/>
  <c r="BK107" i="2"/>
  <c r="BN107" i="2"/>
  <c r="BI107" i="2"/>
  <c r="BL107" i="2"/>
  <c r="BP107" i="2"/>
  <c r="BJ107" i="2"/>
  <c r="BM107" i="2"/>
  <c r="BR107" i="2"/>
  <c r="BH24" i="2"/>
  <c r="BK24" i="2"/>
  <c r="BN24" i="2"/>
  <c r="BI24" i="2"/>
  <c r="BL24" i="2"/>
  <c r="BP24" i="2"/>
  <c r="BJ24" i="2"/>
  <c r="BM24" i="2"/>
  <c r="BR24" i="2"/>
  <c r="BH6" i="2"/>
  <c r="BK6" i="2"/>
  <c r="BN6" i="2"/>
  <c r="BI6" i="2"/>
  <c r="BL6" i="2"/>
  <c r="BP6" i="2"/>
  <c r="BJ6" i="2"/>
  <c r="BM6" i="2"/>
  <c r="BR6" i="2"/>
  <c r="BH118" i="2"/>
  <c r="BK118" i="2"/>
  <c r="BN118" i="2"/>
  <c r="BI118" i="2"/>
  <c r="BL118" i="2"/>
  <c r="BP118" i="2"/>
  <c r="BJ118" i="2"/>
  <c r="BM118" i="2"/>
  <c r="BR118" i="2"/>
  <c r="BH4" i="2"/>
  <c r="BK4" i="2"/>
  <c r="BN4" i="2"/>
  <c r="BI4" i="2"/>
  <c r="BL4" i="2"/>
  <c r="BP4" i="2"/>
  <c r="BJ4" i="2"/>
  <c r="BM4" i="2"/>
  <c r="BR4" i="2"/>
  <c r="BH49" i="2"/>
  <c r="BK49" i="2"/>
  <c r="BN49" i="2"/>
  <c r="BI49" i="2"/>
  <c r="BL49" i="2"/>
  <c r="BP49" i="2"/>
  <c r="BJ49" i="2"/>
  <c r="BM49" i="2"/>
  <c r="BR49" i="2"/>
  <c r="BH128" i="2"/>
  <c r="BK128" i="2"/>
  <c r="BN128" i="2"/>
  <c r="BI128" i="2"/>
  <c r="BL128" i="2"/>
  <c r="BP128" i="2"/>
  <c r="BJ128" i="2"/>
  <c r="BM128" i="2"/>
  <c r="BR128" i="2"/>
  <c r="BH94" i="2"/>
  <c r="BK94" i="2"/>
  <c r="BN94" i="2"/>
  <c r="BI94" i="2"/>
  <c r="BL94" i="2"/>
  <c r="BP94" i="2"/>
  <c r="BJ94" i="2"/>
  <c r="BM94" i="2"/>
  <c r="BR94" i="2"/>
  <c r="BH80" i="2"/>
  <c r="BK80" i="2"/>
  <c r="BN80" i="2"/>
  <c r="BI80" i="2"/>
  <c r="BL80" i="2"/>
  <c r="BP80" i="2"/>
  <c r="BJ80" i="2"/>
  <c r="BM80" i="2"/>
  <c r="BR80" i="2"/>
  <c r="BH103" i="2"/>
  <c r="BK103" i="2"/>
  <c r="BN103" i="2"/>
  <c r="BI103" i="2"/>
  <c r="BL103" i="2"/>
  <c r="BP103" i="2"/>
  <c r="BJ103" i="2"/>
  <c r="BM103" i="2"/>
  <c r="BR103" i="2"/>
  <c r="BH42" i="2"/>
  <c r="BK42" i="2"/>
  <c r="BN42" i="2"/>
  <c r="BI42" i="2"/>
  <c r="BL42" i="2"/>
  <c r="BP42" i="2"/>
  <c r="BJ42" i="2"/>
  <c r="BM42" i="2"/>
  <c r="BR42" i="2"/>
  <c r="BH131" i="2"/>
  <c r="BK131" i="2"/>
  <c r="BN131" i="2"/>
  <c r="BI131" i="2"/>
  <c r="BL131" i="2"/>
  <c r="BP131" i="2"/>
  <c r="BJ131" i="2"/>
  <c r="BM131" i="2"/>
  <c r="BR131" i="2"/>
  <c r="BH10" i="2"/>
  <c r="BK10" i="2"/>
  <c r="BN10" i="2"/>
  <c r="BI10" i="2"/>
  <c r="BL10" i="2"/>
  <c r="BP10" i="2"/>
  <c r="BJ10" i="2"/>
  <c r="BM10" i="2"/>
  <c r="BR10" i="2"/>
  <c r="BH78" i="2"/>
  <c r="BK78" i="2"/>
  <c r="BN78" i="2"/>
  <c r="BI78" i="2"/>
  <c r="BL78" i="2"/>
  <c r="BP78" i="2"/>
  <c r="BJ78" i="2"/>
  <c r="BM78" i="2"/>
  <c r="BR78" i="2"/>
  <c r="BH2" i="2"/>
  <c r="BK2" i="2"/>
  <c r="BN2" i="2"/>
  <c r="BI2" i="2"/>
  <c r="BL2" i="2"/>
  <c r="BP2" i="2"/>
  <c r="BJ2" i="2"/>
  <c r="BM2" i="2"/>
  <c r="BR2" i="2"/>
  <c r="BH75" i="2"/>
  <c r="BK75" i="2"/>
  <c r="BN75" i="2"/>
  <c r="BI75" i="2"/>
  <c r="BL75" i="2"/>
  <c r="BP75" i="2"/>
  <c r="BJ75" i="2"/>
  <c r="BM75" i="2"/>
  <c r="BR75" i="2"/>
  <c r="BH134" i="2"/>
  <c r="BK134" i="2"/>
  <c r="BN134" i="2"/>
  <c r="BI134" i="2"/>
  <c r="BL134" i="2"/>
  <c r="BP134" i="2"/>
  <c r="BJ134" i="2"/>
  <c r="BM134" i="2"/>
  <c r="BR134" i="2"/>
  <c r="BH11" i="2"/>
  <c r="BK11" i="2"/>
  <c r="BN11" i="2"/>
  <c r="BI11" i="2"/>
  <c r="BL11" i="2"/>
  <c r="BP11" i="2"/>
  <c r="BJ11" i="2"/>
  <c r="BM11" i="2"/>
  <c r="BR11" i="2"/>
  <c r="BH16" i="2"/>
  <c r="BK16" i="2"/>
  <c r="BN16" i="2"/>
  <c r="BI16" i="2"/>
  <c r="BL16" i="2"/>
  <c r="BP16" i="2"/>
  <c r="BJ16" i="2"/>
  <c r="BM16" i="2"/>
  <c r="BR16" i="2"/>
  <c r="BH44" i="2"/>
  <c r="BK44" i="2"/>
  <c r="BN44" i="2"/>
  <c r="BI44" i="2"/>
  <c r="BL44" i="2"/>
  <c r="BP44" i="2"/>
  <c r="BJ44" i="2"/>
  <c r="BM44" i="2"/>
  <c r="BR44" i="2"/>
  <c r="BH9" i="2"/>
  <c r="BK9" i="2"/>
  <c r="BN9" i="2"/>
  <c r="BI9" i="2"/>
  <c r="BL9" i="2"/>
  <c r="BP9" i="2"/>
  <c r="BJ9" i="2"/>
  <c r="BM9" i="2"/>
  <c r="BR9" i="2"/>
  <c r="BH111" i="2"/>
  <c r="BK111" i="2"/>
  <c r="BN111" i="2"/>
  <c r="BI111" i="2"/>
  <c r="BL111" i="2"/>
  <c r="BP111" i="2"/>
  <c r="BJ111" i="2"/>
  <c r="BM111" i="2"/>
  <c r="BR111" i="2"/>
  <c r="BH110" i="2"/>
  <c r="BK110" i="2"/>
  <c r="BN110" i="2"/>
  <c r="BI110" i="2"/>
  <c r="BL110" i="2"/>
  <c r="BP110" i="2"/>
  <c r="BJ110" i="2"/>
  <c r="BM110" i="2"/>
  <c r="BR110" i="2"/>
  <c r="BH105" i="2"/>
  <c r="BK105" i="2"/>
  <c r="BN105" i="2"/>
  <c r="BI105" i="2"/>
  <c r="BL105" i="2"/>
  <c r="BP105" i="2"/>
  <c r="BJ105" i="2"/>
  <c r="BM105" i="2"/>
  <c r="BR105" i="2"/>
  <c r="BH35" i="2"/>
  <c r="BK35" i="2"/>
  <c r="BN35" i="2"/>
  <c r="BI35" i="2"/>
  <c r="BL35" i="2"/>
  <c r="BP35" i="2"/>
  <c r="BJ35" i="2"/>
  <c r="BM35" i="2"/>
  <c r="BR35" i="2"/>
  <c r="BH126" i="2"/>
  <c r="BK126" i="2"/>
  <c r="BN126" i="2"/>
  <c r="BI126" i="2"/>
  <c r="BL126" i="2"/>
  <c r="BP126" i="2"/>
  <c r="BJ126" i="2"/>
  <c r="BM126" i="2"/>
  <c r="BR126" i="2"/>
  <c r="BH106" i="2"/>
  <c r="BK106" i="2"/>
  <c r="BN106" i="2"/>
  <c r="BI106" i="2"/>
  <c r="BL106" i="2"/>
  <c r="BP106" i="2"/>
  <c r="BJ106" i="2"/>
  <c r="BM106" i="2"/>
  <c r="BR106" i="2"/>
  <c r="BH91" i="2"/>
  <c r="BK91" i="2"/>
  <c r="BN91" i="2"/>
  <c r="BI91" i="2"/>
  <c r="BL91" i="2"/>
  <c r="BP91" i="2"/>
  <c r="BJ91" i="2"/>
  <c r="BM91" i="2"/>
  <c r="BR91" i="2"/>
  <c r="BH112" i="2"/>
  <c r="BK112" i="2"/>
  <c r="BN112" i="2"/>
  <c r="BI112" i="2"/>
  <c r="BL112" i="2"/>
  <c r="BP112" i="2"/>
  <c r="BJ112" i="2"/>
  <c r="BM112" i="2"/>
  <c r="BR112" i="2"/>
  <c r="BH3" i="2"/>
  <c r="BK3" i="2"/>
  <c r="BN3" i="2"/>
  <c r="BI3" i="2"/>
  <c r="BL3" i="2"/>
  <c r="BP3" i="2"/>
  <c r="BJ3" i="2"/>
  <c r="BM3" i="2"/>
  <c r="BR3" i="2"/>
  <c r="BH34" i="2"/>
  <c r="BK34" i="2"/>
  <c r="BN34" i="2"/>
  <c r="BI34" i="2"/>
  <c r="BL34" i="2"/>
  <c r="BP34" i="2"/>
  <c r="BJ34" i="2"/>
  <c r="BM34" i="2"/>
  <c r="BR34" i="2"/>
  <c r="BH104" i="2"/>
  <c r="BK104" i="2"/>
  <c r="BN104" i="2"/>
  <c r="BI104" i="2"/>
  <c r="BL104" i="2"/>
  <c r="BP104" i="2"/>
  <c r="BJ104" i="2"/>
  <c r="BM104" i="2"/>
  <c r="BR104" i="2"/>
  <c r="BH127" i="2"/>
  <c r="BK127" i="2"/>
  <c r="BN127" i="2"/>
  <c r="BI127" i="2"/>
  <c r="BL127" i="2"/>
  <c r="BP127" i="2"/>
  <c r="BJ127" i="2"/>
  <c r="BM127" i="2"/>
  <c r="BR127" i="2"/>
  <c r="BH12" i="2"/>
  <c r="BK12" i="2"/>
  <c r="BN12" i="2"/>
  <c r="BI12" i="2"/>
  <c r="BL12" i="2"/>
  <c r="BP12" i="2"/>
  <c r="BJ12" i="2"/>
  <c r="BM12" i="2"/>
  <c r="BR12" i="2"/>
  <c r="BH40" i="2"/>
  <c r="BK40" i="2"/>
  <c r="BN40" i="2"/>
  <c r="BI40" i="2"/>
  <c r="BL40" i="2"/>
  <c r="BP40" i="2"/>
  <c r="BJ40" i="2"/>
  <c r="BM40" i="2"/>
  <c r="BR40" i="2"/>
  <c r="BH23" i="2"/>
  <c r="BK23" i="2"/>
  <c r="BN23" i="2"/>
  <c r="BI23" i="2"/>
  <c r="BL23" i="2"/>
  <c r="BP23" i="2"/>
  <c r="BJ23" i="2"/>
  <c r="BM23" i="2"/>
  <c r="BR23" i="2"/>
  <c r="BH81" i="2"/>
  <c r="BK81" i="2"/>
  <c r="BN81" i="2"/>
  <c r="BI81" i="2"/>
  <c r="BL81" i="2"/>
  <c r="BP81" i="2"/>
  <c r="BJ81" i="2"/>
  <c r="BM81" i="2"/>
  <c r="BR81" i="2"/>
  <c r="BH27" i="2"/>
  <c r="BK27" i="2"/>
  <c r="BN27" i="2"/>
  <c r="BI27" i="2"/>
  <c r="BL27" i="2"/>
  <c r="BP27" i="2"/>
  <c r="BJ27" i="2"/>
  <c r="BM27" i="2"/>
  <c r="BR27" i="2"/>
  <c r="BH52" i="2"/>
  <c r="BK52" i="2"/>
  <c r="BN52" i="2"/>
  <c r="BI52" i="2"/>
  <c r="BL52" i="2"/>
  <c r="BP52" i="2"/>
  <c r="BJ52" i="2"/>
  <c r="BM52" i="2"/>
  <c r="BR52" i="2"/>
  <c r="BH29" i="2"/>
  <c r="BK29" i="2"/>
  <c r="BN29" i="2"/>
  <c r="BI29" i="2"/>
  <c r="BL29" i="2"/>
  <c r="BP29" i="2"/>
  <c r="BJ29" i="2"/>
  <c r="BM29" i="2"/>
  <c r="BR29" i="2"/>
  <c r="BH82" i="2"/>
  <c r="BK82" i="2"/>
  <c r="BN82" i="2"/>
  <c r="BI82" i="2"/>
  <c r="BL82" i="2"/>
  <c r="BP82" i="2"/>
  <c r="BJ82" i="2"/>
  <c r="BM82" i="2"/>
  <c r="BR82" i="2"/>
  <c r="BH77" i="2"/>
  <c r="BK77" i="2"/>
  <c r="BN77" i="2"/>
  <c r="BI77" i="2"/>
  <c r="BL77" i="2"/>
  <c r="BP77" i="2"/>
  <c r="BJ77" i="2"/>
  <c r="BM77" i="2"/>
  <c r="BR77" i="2"/>
  <c r="BH63" i="2"/>
  <c r="BK63" i="2"/>
  <c r="BN63" i="2"/>
  <c r="BI63" i="2"/>
  <c r="BL63" i="2"/>
  <c r="BP63" i="2"/>
  <c r="BJ63" i="2"/>
  <c r="BM63" i="2"/>
  <c r="BR63" i="2"/>
  <c r="BH45" i="2"/>
  <c r="BK45" i="2"/>
  <c r="BN45" i="2"/>
  <c r="BI45" i="2"/>
  <c r="BL45" i="2"/>
  <c r="BP45" i="2"/>
  <c r="BJ45" i="2"/>
  <c r="BM45" i="2"/>
  <c r="BR45" i="2"/>
  <c r="BH25" i="2"/>
  <c r="BK25" i="2"/>
  <c r="BN25" i="2"/>
  <c r="BI25" i="2"/>
  <c r="BL25" i="2"/>
  <c r="BP25" i="2"/>
  <c r="BJ25" i="2"/>
  <c r="BM25" i="2"/>
  <c r="BR25" i="2"/>
  <c r="BH15" i="2"/>
  <c r="BK15" i="2"/>
  <c r="BN15" i="2"/>
  <c r="BI15" i="2"/>
  <c r="BL15" i="2"/>
  <c r="BP15" i="2"/>
  <c r="BJ15" i="2"/>
  <c r="BM15" i="2"/>
  <c r="BR15" i="2"/>
  <c r="BH43" i="2"/>
  <c r="BK43" i="2"/>
  <c r="BN43" i="2"/>
  <c r="BI43" i="2"/>
  <c r="BL43" i="2"/>
  <c r="BP43" i="2"/>
  <c r="BJ43" i="2"/>
  <c r="BM43" i="2"/>
  <c r="BR43" i="2"/>
  <c r="BH90" i="2"/>
  <c r="BK90" i="2"/>
  <c r="BN90" i="2"/>
  <c r="BI90" i="2"/>
  <c r="BL90" i="2"/>
  <c r="BP90" i="2"/>
  <c r="BJ90" i="2"/>
  <c r="BM90" i="2"/>
  <c r="BR90" i="2"/>
  <c r="BI74" i="2"/>
  <c r="BL74" i="2"/>
  <c r="BP74" i="2"/>
  <c r="BJ74" i="2"/>
  <c r="BM74" i="2"/>
  <c r="BR74" i="2"/>
  <c r="BH74" i="2"/>
  <c r="BK74" i="2"/>
  <c r="BN74" i="2"/>
  <c r="L12" i="2"/>
  <c r="U12" i="2"/>
  <c r="AI12" i="2"/>
  <c r="AI74" i="2"/>
  <c r="AI56" i="2"/>
  <c r="AI69" i="2"/>
  <c r="AI47" i="2"/>
  <c r="AI50" i="2"/>
  <c r="AI48" i="2"/>
  <c r="AI129" i="2"/>
  <c r="AI17" i="2"/>
  <c r="AI20" i="2"/>
  <c r="AI117" i="2"/>
  <c r="AI61" i="2"/>
  <c r="AI39" i="2"/>
  <c r="AI119" i="2"/>
  <c r="AI121" i="2"/>
  <c r="AI13" i="2"/>
  <c r="AI37" i="2"/>
  <c r="AI135" i="2"/>
  <c r="AI60" i="2"/>
  <c r="AI46" i="2"/>
  <c r="AI133" i="2"/>
  <c r="AI62" i="2"/>
  <c r="AI67" i="2"/>
  <c r="AI58" i="2"/>
  <c r="AI109" i="2"/>
  <c r="AI108" i="2"/>
  <c r="AI53" i="2"/>
  <c r="AI92" i="2"/>
  <c r="AI41" i="2"/>
  <c r="AI136" i="2"/>
  <c r="AI83" i="2"/>
  <c r="AI54" i="2"/>
  <c r="AI89" i="2"/>
  <c r="AI113" i="2"/>
  <c r="AI102" i="2"/>
  <c r="AI66" i="2"/>
  <c r="AI7" i="2"/>
  <c r="AI101" i="2"/>
  <c r="AI19" i="2"/>
  <c r="AI93" i="2"/>
  <c r="AI123" i="2"/>
  <c r="AI5" i="2"/>
  <c r="AI26" i="2"/>
  <c r="AI18" i="2"/>
  <c r="AI116" i="2"/>
  <c r="AI36" i="2"/>
  <c r="AI79" i="2"/>
  <c r="AI85" i="2"/>
  <c r="AI14" i="2"/>
  <c r="AI72" i="2"/>
  <c r="AI32" i="2"/>
  <c r="AI97" i="2"/>
  <c r="AI38" i="2"/>
  <c r="AI51" i="2"/>
  <c r="AI59" i="2"/>
  <c r="AI99" i="2"/>
  <c r="AI31" i="2"/>
  <c r="AI28" i="2"/>
  <c r="AI55" i="2"/>
  <c r="AI68" i="2"/>
  <c r="AI95" i="2"/>
  <c r="AI115" i="2"/>
  <c r="AI96" i="2"/>
  <c r="AI87" i="2"/>
  <c r="AI86" i="2"/>
  <c r="AI64" i="2"/>
  <c r="AI73" i="2"/>
  <c r="AI88" i="2"/>
  <c r="AI8" i="2"/>
  <c r="AI57" i="2"/>
  <c r="AI100" i="2"/>
  <c r="AI65" i="2"/>
  <c r="AI84" i="2"/>
  <c r="AI132" i="2"/>
  <c r="AI114" i="2"/>
  <c r="AI98" i="2"/>
  <c r="AI124" i="2"/>
  <c r="AI33" i="2"/>
  <c r="AI30" i="2"/>
  <c r="AI70" i="2"/>
  <c r="AI22" i="2"/>
  <c r="AI120" i="2"/>
  <c r="AI21" i="2"/>
  <c r="AI122" i="2"/>
  <c r="AI130" i="2"/>
  <c r="AI125" i="2"/>
  <c r="AI76" i="2"/>
  <c r="AI107" i="2"/>
  <c r="AI24" i="2"/>
  <c r="AI6" i="2"/>
  <c r="AI118" i="2"/>
  <c r="AI4" i="2"/>
  <c r="AI49" i="2"/>
  <c r="AI128" i="2"/>
  <c r="AI94" i="2"/>
  <c r="AI80" i="2"/>
  <c r="AI103" i="2"/>
  <c r="AI42" i="2"/>
  <c r="AI131" i="2"/>
  <c r="AI10" i="2"/>
  <c r="AI78" i="2"/>
  <c r="AI2" i="2"/>
  <c r="AI75" i="2"/>
  <c r="AI134" i="2"/>
  <c r="AI11" i="2"/>
  <c r="AI16" i="2"/>
  <c r="AI44" i="2"/>
  <c r="AI9" i="2"/>
  <c r="AI111" i="2"/>
  <c r="AI110" i="2"/>
  <c r="AI105" i="2"/>
  <c r="AI35" i="2"/>
  <c r="AI126" i="2"/>
  <c r="AI106" i="2"/>
  <c r="AI91" i="2"/>
  <c r="AI112" i="2"/>
  <c r="AI3" i="2"/>
  <c r="AI34" i="2"/>
  <c r="AI104" i="2"/>
  <c r="AI127" i="2"/>
  <c r="AI40" i="2"/>
  <c r="AI23" i="2"/>
  <c r="AI81" i="2"/>
  <c r="AI27" i="2"/>
  <c r="AI52" i="2"/>
  <c r="AI29" i="2"/>
  <c r="AI82" i="2"/>
  <c r="AI77" i="2"/>
  <c r="AI63" i="2"/>
  <c r="AI45" i="2"/>
  <c r="AI25" i="2"/>
  <c r="AI15" i="2"/>
  <c r="AI43" i="2"/>
  <c r="AI90" i="2"/>
  <c r="D132" i="3"/>
  <c r="C132" i="3"/>
  <c r="D131" i="3"/>
  <c r="C131" i="3"/>
  <c r="D130" i="3"/>
  <c r="C130" i="3"/>
  <c r="D129" i="3"/>
  <c r="C129" i="3"/>
  <c r="D128" i="3"/>
  <c r="C128" i="3"/>
  <c r="D127" i="3"/>
  <c r="C127" i="3"/>
  <c r="D126" i="3"/>
  <c r="C126" i="3"/>
  <c r="D125" i="3"/>
  <c r="C125" i="3"/>
  <c r="D124" i="3"/>
  <c r="C124" i="3"/>
  <c r="D123" i="3"/>
  <c r="C123" i="3"/>
  <c r="D122" i="3"/>
  <c r="C122" i="3"/>
  <c r="D121" i="3"/>
  <c r="C121" i="3"/>
  <c r="D120" i="3"/>
  <c r="C120" i="3"/>
  <c r="D119" i="3"/>
  <c r="C119" i="3"/>
  <c r="D118" i="3"/>
  <c r="C118" i="3"/>
  <c r="D117" i="3"/>
  <c r="C117" i="3"/>
  <c r="D116" i="3"/>
  <c r="C116" i="3"/>
  <c r="D115" i="3"/>
  <c r="C115" i="3"/>
  <c r="D114" i="3"/>
  <c r="C114" i="3"/>
  <c r="D113" i="3"/>
  <c r="C113" i="3"/>
  <c r="D112" i="3"/>
  <c r="C112" i="3"/>
  <c r="D111" i="3"/>
  <c r="C111" i="3"/>
  <c r="D110" i="3"/>
  <c r="C110" i="3"/>
  <c r="D109" i="3"/>
  <c r="C109" i="3"/>
  <c r="D108" i="3"/>
  <c r="C108" i="3"/>
  <c r="D107" i="3"/>
  <c r="C107" i="3"/>
  <c r="D106" i="3"/>
  <c r="C106" i="3"/>
  <c r="D105" i="3"/>
  <c r="C105" i="3"/>
  <c r="D104" i="3"/>
  <c r="C104" i="3"/>
  <c r="D103" i="3"/>
  <c r="C103" i="3"/>
  <c r="D102" i="3"/>
  <c r="C102" i="3"/>
  <c r="D101" i="3"/>
  <c r="C101" i="3"/>
  <c r="D100" i="3"/>
  <c r="C100" i="3"/>
  <c r="D99" i="3"/>
  <c r="C99" i="3"/>
  <c r="D98" i="3"/>
  <c r="C98" i="3"/>
  <c r="D97" i="3"/>
  <c r="C97" i="3"/>
  <c r="D96" i="3"/>
  <c r="C96" i="3"/>
  <c r="D95" i="3"/>
  <c r="C95" i="3"/>
  <c r="D94" i="3"/>
  <c r="C94" i="3"/>
  <c r="D93" i="3"/>
  <c r="C93" i="3"/>
  <c r="D92" i="3"/>
  <c r="C92" i="3"/>
  <c r="D91" i="3"/>
  <c r="C91" i="3"/>
  <c r="D90" i="3"/>
  <c r="C90" i="3"/>
  <c r="D89" i="3"/>
  <c r="C89" i="3"/>
  <c r="D88" i="3"/>
  <c r="C88" i="3"/>
  <c r="D87" i="3"/>
  <c r="C87" i="3"/>
  <c r="D86" i="3"/>
  <c r="C86" i="3"/>
  <c r="D85" i="3"/>
  <c r="C85" i="3"/>
  <c r="D84" i="3"/>
  <c r="C84" i="3"/>
  <c r="D83" i="3"/>
  <c r="C83" i="3"/>
  <c r="D82" i="3"/>
  <c r="C82" i="3"/>
  <c r="D81" i="3"/>
  <c r="C81" i="3"/>
  <c r="D80" i="3"/>
  <c r="C80" i="3"/>
  <c r="D79" i="3"/>
  <c r="C79" i="3"/>
  <c r="D78" i="3"/>
  <c r="C78" i="3"/>
  <c r="D77" i="3"/>
  <c r="C77" i="3"/>
  <c r="D76" i="3"/>
  <c r="C76" i="3"/>
  <c r="D75" i="3"/>
  <c r="C75" i="3"/>
  <c r="D74" i="3"/>
  <c r="C74" i="3"/>
  <c r="D73" i="3"/>
  <c r="C73" i="3"/>
  <c r="D72" i="3"/>
  <c r="C72" i="3"/>
  <c r="D71" i="3"/>
  <c r="C71" i="3"/>
  <c r="D70" i="3"/>
  <c r="C70" i="3"/>
  <c r="D69" i="3"/>
  <c r="C69" i="3"/>
  <c r="D68" i="3"/>
  <c r="C68" i="3"/>
  <c r="D67" i="3"/>
  <c r="C67" i="3"/>
  <c r="D66" i="3"/>
  <c r="C66" i="3"/>
  <c r="D65" i="3"/>
  <c r="C65" i="3"/>
  <c r="D64" i="3"/>
  <c r="C64" i="3"/>
  <c r="D63" i="3"/>
  <c r="C63" i="3"/>
  <c r="D62" i="3"/>
  <c r="C62" i="3"/>
  <c r="D61" i="3"/>
  <c r="C61" i="3"/>
  <c r="D60" i="3"/>
  <c r="C60" i="3"/>
  <c r="D59" i="3"/>
  <c r="C59" i="3"/>
  <c r="D58" i="3"/>
  <c r="C58" i="3"/>
  <c r="D57" i="3"/>
  <c r="C57" i="3"/>
  <c r="D56" i="3"/>
  <c r="C56" i="3"/>
  <c r="D55" i="3"/>
  <c r="C55" i="3"/>
  <c r="D54" i="3"/>
  <c r="C54" i="3"/>
  <c r="D53" i="3"/>
  <c r="C53" i="3"/>
  <c r="D52" i="3"/>
  <c r="C52" i="3"/>
  <c r="D51" i="3"/>
  <c r="C51" i="3"/>
  <c r="D50" i="3"/>
  <c r="C50" i="3"/>
  <c r="D49" i="3"/>
  <c r="C49" i="3"/>
  <c r="D48" i="3"/>
  <c r="C48" i="3"/>
  <c r="D47" i="3"/>
  <c r="C47" i="3"/>
  <c r="D46" i="3"/>
  <c r="C46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C34" i="3"/>
  <c r="D33" i="3"/>
  <c r="C33" i="3"/>
  <c r="D32" i="3"/>
  <c r="C32" i="3"/>
  <c r="D31" i="3"/>
  <c r="C31" i="3"/>
  <c r="D30" i="3"/>
  <c r="C30" i="3"/>
  <c r="D29" i="3"/>
  <c r="C29" i="3"/>
  <c r="D28" i="3"/>
  <c r="C28" i="3"/>
  <c r="D27" i="3"/>
  <c r="C27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D4" i="3"/>
  <c r="C4" i="3"/>
  <c r="D3" i="3"/>
  <c r="C3" i="3"/>
  <c r="D2" i="3"/>
  <c r="C2" i="3"/>
  <c r="L28" i="2"/>
  <c r="U28" i="2"/>
  <c r="L74" i="2"/>
  <c r="U74" i="2"/>
  <c r="L56" i="2"/>
  <c r="U56" i="2"/>
  <c r="L69" i="2"/>
  <c r="U69" i="2"/>
  <c r="L47" i="2"/>
  <c r="U47" i="2"/>
  <c r="L50" i="2"/>
  <c r="U50" i="2"/>
  <c r="L48" i="2"/>
  <c r="U48" i="2"/>
  <c r="L129" i="2"/>
  <c r="U129" i="2"/>
  <c r="L17" i="2"/>
  <c r="U17" i="2"/>
  <c r="L20" i="2"/>
  <c r="U20" i="2"/>
  <c r="L117" i="2"/>
  <c r="U117" i="2"/>
  <c r="L61" i="2"/>
  <c r="U61" i="2"/>
  <c r="L39" i="2"/>
  <c r="U39" i="2"/>
  <c r="L119" i="2"/>
  <c r="U119" i="2"/>
  <c r="L121" i="2"/>
  <c r="U121" i="2"/>
  <c r="L13" i="2"/>
  <c r="U13" i="2"/>
  <c r="L37" i="2"/>
  <c r="U37" i="2"/>
  <c r="L135" i="2"/>
  <c r="U135" i="2"/>
  <c r="L60" i="2"/>
  <c r="U60" i="2"/>
  <c r="L46" i="2"/>
  <c r="U46" i="2"/>
  <c r="L133" i="2"/>
  <c r="U133" i="2"/>
  <c r="L62" i="2"/>
  <c r="U62" i="2"/>
  <c r="L67" i="2"/>
  <c r="U67" i="2"/>
  <c r="L58" i="2"/>
  <c r="U58" i="2"/>
  <c r="L109" i="2"/>
  <c r="U109" i="2"/>
  <c r="L108" i="2"/>
  <c r="U108" i="2"/>
  <c r="L53" i="2"/>
  <c r="U53" i="2"/>
  <c r="L92" i="2"/>
  <c r="U92" i="2"/>
  <c r="L41" i="2"/>
  <c r="U41" i="2"/>
  <c r="L136" i="2"/>
  <c r="U136" i="2"/>
  <c r="L83" i="2"/>
  <c r="U83" i="2"/>
  <c r="L54" i="2"/>
  <c r="U54" i="2"/>
  <c r="L89" i="2"/>
  <c r="U89" i="2"/>
  <c r="L113" i="2"/>
  <c r="U113" i="2"/>
  <c r="L102" i="2"/>
  <c r="U102" i="2"/>
  <c r="L66" i="2"/>
  <c r="U66" i="2"/>
  <c r="L7" i="2"/>
  <c r="U7" i="2"/>
  <c r="L101" i="2"/>
  <c r="U101" i="2"/>
  <c r="L19" i="2"/>
  <c r="U19" i="2"/>
  <c r="L93" i="2"/>
  <c r="U93" i="2"/>
  <c r="L123" i="2"/>
  <c r="U123" i="2"/>
  <c r="L5" i="2"/>
  <c r="U5" i="2"/>
  <c r="L26" i="2"/>
  <c r="U26" i="2"/>
  <c r="L18" i="2"/>
  <c r="U18" i="2"/>
  <c r="L116" i="2"/>
  <c r="U116" i="2"/>
  <c r="L36" i="2"/>
  <c r="U36" i="2"/>
  <c r="L79" i="2"/>
  <c r="U79" i="2"/>
  <c r="L85" i="2"/>
  <c r="U85" i="2"/>
  <c r="L14" i="2"/>
  <c r="U14" i="2"/>
  <c r="L72" i="2"/>
  <c r="U72" i="2"/>
  <c r="L32" i="2"/>
  <c r="U32" i="2"/>
  <c r="L97" i="2"/>
  <c r="U97" i="2"/>
  <c r="L38" i="2"/>
  <c r="U38" i="2"/>
  <c r="L51" i="2"/>
  <c r="U51" i="2"/>
  <c r="L59" i="2"/>
  <c r="U59" i="2"/>
  <c r="L99" i="2"/>
  <c r="U99" i="2"/>
  <c r="L31" i="2"/>
  <c r="U31" i="2"/>
  <c r="L55" i="2"/>
  <c r="U55" i="2"/>
  <c r="L68" i="2"/>
  <c r="U68" i="2"/>
  <c r="L95" i="2"/>
  <c r="U95" i="2"/>
  <c r="L115" i="2"/>
  <c r="U115" i="2"/>
  <c r="L96" i="2"/>
  <c r="U96" i="2"/>
  <c r="L87" i="2"/>
  <c r="U87" i="2"/>
  <c r="L86" i="2"/>
  <c r="U86" i="2"/>
  <c r="L64" i="2"/>
  <c r="U64" i="2"/>
  <c r="L73" i="2"/>
  <c r="U73" i="2"/>
  <c r="L88" i="2"/>
  <c r="U88" i="2"/>
  <c r="L8" i="2"/>
  <c r="U8" i="2"/>
  <c r="L57" i="2"/>
  <c r="U57" i="2"/>
  <c r="L100" i="2"/>
  <c r="U100" i="2"/>
  <c r="L65" i="2"/>
  <c r="U65" i="2"/>
  <c r="L84" i="2"/>
  <c r="U84" i="2"/>
  <c r="L132" i="2"/>
  <c r="U132" i="2"/>
  <c r="L114" i="2"/>
  <c r="U114" i="2"/>
  <c r="L98" i="2"/>
  <c r="U98" i="2"/>
  <c r="L124" i="2"/>
  <c r="U124" i="2"/>
  <c r="L33" i="2"/>
  <c r="U33" i="2"/>
  <c r="L30" i="2"/>
  <c r="U30" i="2"/>
  <c r="L70" i="2"/>
  <c r="U70" i="2"/>
  <c r="L22" i="2"/>
  <c r="U22" i="2"/>
  <c r="L120" i="2"/>
  <c r="U120" i="2"/>
  <c r="L21" i="2"/>
  <c r="U21" i="2"/>
  <c r="L122" i="2"/>
  <c r="U122" i="2"/>
  <c r="L130" i="2"/>
  <c r="U130" i="2"/>
  <c r="L125" i="2"/>
  <c r="U125" i="2"/>
  <c r="L76" i="2"/>
  <c r="U76" i="2"/>
  <c r="L107" i="2"/>
  <c r="U107" i="2"/>
  <c r="L24" i="2"/>
  <c r="U24" i="2"/>
  <c r="L6" i="2"/>
  <c r="U6" i="2"/>
  <c r="L118" i="2"/>
  <c r="U118" i="2"/>
  <c r="L4" i="2"/>
  <c r="U4" i="2"/>
  <c r="L49" i="2"/>
  <c r="U49" i="2"/>
  <c r="L128" i="2"/>
  <c r="U128" i="2"/>
  <c r="L94" i="2"/>
  <c r="U94" i="2"/>
  <c r="L80" i="2"/>
  <c r="U80" i="2"/>
  <c r="L103" i="2"/>
  <c r="U103" i="2"/>
  <c r="L42" i="2"/>
  <c r="U42" i="2"/>
  <c r="L131" i="2"/>
  <c r="U131" i="2"/>
  <c r="L10" i="2"/>
  <c r="U10" i="2"/>
  <c r="L78" i="2"/>
  <c r="U78" i="2"/>
  <c r="L2" i="2"/>
  <c r="U2" i="2"/>
  <c r="L75" i="2"/>
  <c r="U75" i="2"/>
  <c r="L134" i="2"/>
  <c r="U134" i="2"/>
  <c r="L11" i="2"/>
  <c r="U11" i="2"/>
  <c r="L16" i="2"/>
  <c r="U16" i="2"/>
  <c r="L44" i="2"/>
  <c r="U44" i="2"/>
  <c r="L9" i="2"/>
  <c r="U9" i="2"/>
  <c r="L111" i="2"/>
  <c r="U111" i="2"/>
  <c r="L110" i="2"/>
  <c r="U110" i="2"/>
  <c r="L105" i="2"/>
  <c r="U105" i="2"/>
  <c r="L35" i="2"/>
  <c r="U35" i="2"/>
  <c r="L126" i="2"/>
  <c r="U126" i="2"/>
  <c r="L106" i="2"/>
  <c r="U106" i="2"/>
  <c r="L91" i="2"/>
  <c r="U91" i="2"/>
  <c r="L112" i="2"/>
  <c r="U112" i="2"/>
  <c r="L3" i="2"/>
  <c r="U3" i="2"/>
  <c r="L34" i="2"/>
  <c r="U34" i="2"/>
  <c r="L104" i="2"/>
  <c r="U104" i="2"/>
  <c r="L127" i="2"/>
  <c r="U127" i="2"/>
  <c r="L40" i="2"/>
  <c r="U40" i="2"/>
  <c r="L23" i="2"/>
  <c r="U23" i="2"/>
  <c r="L81" i="2"/>
  <c r="U81" i="2"/>
  <c r="L27" i="2"/>
  <c r="U27" i="2"/>
  <c r="L52" i="2"/>
  <c r="U52" i="2"/>
  <c r="L29" i="2"/>
  <c r="U29" i="2"/>
  <c r="L82" i="2"/>
  <c r="U82" i="2"/>
  <c r="L77" i="2"/>
  <c r="U77" i="2"/>
  <c r="L63" i="2"/>
  <c r="U63" i="2"/>
  <c r="L45" i="2"/>
  <c r="U45" i="2"/>
  <c r="L25" i="2"/>
  <c r="U25" i="2"/>
  <c r="L15" i="2"/>
  <c r="U15" i="2"/>
  <c r="L43" i="2"/>
  <c r="U43" i="2"/>
  <c r="L90" i="2"/>
  <c r="U90" i="2"/>
  <c r="F119" i="3"/>
  <c r="F67" i="3"/>
  <c r="F87" i="3"/>
  <c r="F105" i="3"/>
  <c r="F2" i="3"/>
  <c r="F4" i="3"/>
  <c r="F6" i="3"/>
  <c r="F8" i="3"/>
  <c r="F10" i="3"/>
  <c r="F12" i="3"/>
  <c r="F14" i="3"/>
  <c r="F16" i="3"/>
  <c r="F18" i="3"/>
  <c r="F20" i="3"/>
  <c r="F22" i="3"/>
  <c r="F24" i="3"/>
  <c r="F26" i="3"/>
  <c r="F28" i="3"/>
  <c r="F30" i="3"/>
  <c r="F32" i="3"/>
  <c r="F34" i="3"/>
  <c r="F36" i="3"/>
  <c r="F38" i="3"/>
  <c r="F40" i="3"/>
  <c r="F42" i="3"/>
  <c r="F44" i="3"/>
  <c r="F46" i="3"/>
  <c r="F48" i="3"/>
  <c r="F50" i="3"/>
  <c r="F52" i="3"/>
  <c r="F54" i="3"/>
  <c r="F56" i="3"/>
  <c r="F58" i="3"/>
  <c r="F60" i="3"/>
  <c r="F62" i="3"/>
  <c r="F64" i="3"/>
  <c r="F66" i="3"/>
  <c r="F68" i="3"/>
  <c r="F70" i="3"/>
  <c r="F72" i="3"/>
  <c r="F74" i="3"/>
  <c r="F76" i="3"/>
  <c r="F78" i="3"/>
  <c r="F80" i="3"/>
  <c r="F82" i="3"/>
  <c r="F84" i="3"/>
  <c r="F86" i="3"/>
  <c r="F88" i="3"/>
  <c r="F90" i="3"/>
  <c r="F92" i="3"/>
  <c r="F94" i="3"/>
  <c r="F96" i="3"/>
  <c r="F98" i="3"/>
  <c r="F100" i="3"/>
  <c r="F102" i="3"/>
  <c r="F104" i="3"/>
  <c r="F106" i="3"/>
  <c r="F108" i="3"/>
  <c r="F110" i="3"/>
  <c r="F112" i="3"/>
  <c r="F114" i="3"/>
  <c r="F116" i="3"/>
  <c r="F118" i="3"/>
  <c r="F120" i="3"/>
  <c r="F122" i="3"/>
  <c r="F124" i="3"/>
  <c r="F126" i="3"/>
  <c r="F128" i="3"/>
  <c r="F130" i="3"/>
  <c r="F132" i="3"/>
  <c r="F45" i="3"/>
  <c r="F53" i="3"/>
  <c r="F55" i="3"/>
  <c r="F73" i="3"/>
  <c r="F77" i="3"/>
  <c r="F83" i="3"/>
  <c r="F91" i="3"/>
  <c r="F97" i="3"/>
  <c r="F103" i="3"/>
  <c r="F109" i="3"/>
  <c r="F115" i="3"/>
  <c r="F117" i="3"/>
  <c r="F125" i="3"/>
  <c r="F129" i="3"/>
  <c r="F131" i="3"/>
  <c r="F59" i="3"/>
  <c r="F65" i="3"/>
  <c r="F75" i="3"/>
  <c r="F81" i="3"/>
  <c r="F95" i="3"/>
  <c r="F5" i="3"/>
  <c r="F23" i="3"/>
  <c r="F25" i="3"/>
  <c r="F27" i="3"/>
  <c r="F29" i="3"/>
  <c r="F31" i="3"/>
  <c r="F33" i="3"/>
  <c r="F35" i="3"/>
  <c r="F37" i="3"/>
  <c r="F39" i="3"/>
  <c r="F41" i="3"/>
  <c r="F43" i="3"/>
  <c r="F47" i="3"/>
  <c r="F49" i="3"/>
  <c r="F51" i="3"/>
  <c r="F57" i="3"/>
  <c r="F61" i="3"/>
  <c r="F63" i="3"/>
  <c r="F69" i="3"/>
  <c r="F71" i="3"/>
  <c r="F79" i="3"/>
  <c r="F85" i="3"/>
  <c r="F89" i="3"/>
  <c r="F93" i="3"/>
  <c r="F99" i="3"/>
  <c r="F101" i="3"/>
  <c r="F107" i="3"/>
  <c r="F111" i="3"/>
  <c r="F113" i="3"/>
  <c r="F121" i="3"/>
  <c r="F123" i="3"/>
  <c r="F127" i="3"/>
  <c r="B131" i="3"/>
  <c r="F11" i="3"/>
  <c r="F15" i="3"/>
  <c r="F19" i="3"/>
  <c r="B5" i="3"/>
  <c r="B7" i="3"/>
  <c r="B9" i="3"/>
  <c r="B11" i="3"/>
  <c r="B13" i="3"/>
  <c r="B15" i="3"/>
  <c r="B17" i="3"/>
  <c r="B19" i="3"/>
  <c r="B21" i="3"/>
  <c r="B23" i="3"/>
  <c r="B25" i="3"/>
  <c r="B27" i="3"/>
  <c r="B29" i="3"/>
  <c r="B31" i="3"/>
  <c r="B33" i="3"/>
  <c r="B35" i="3"/>
  <c r="B37" i="3"/>
  <c r="B39" i="3"/>
  <c r="B41" i="3"/>
  <c r="B43" i="3"/>
  <c r="B45" i="3"/>
  <c r="B47" i="3"/>
  <c r="B49" i="3"/>
  <c r="B51" i="3"/>
  <c r="B53" i="3"/>
  <c r="B55" i="3"/>
  <c r="B57" i="3"/>
  <c r="B59" i="3"/>
  <c r="B61" i="3"/>
  <c r="B63" i="3"/>
  <c r="B65" i="3"/>
  <c r="B67" i="3"/>
  <c r="B69" i="3"/>
  <c r="B71" i="3"/>
  <c r="B73" i="3"/>
  <c r="B75" i="3"/>
  <c r="B77" i="3"/>
  <c r="B79" i="3"/>
  <c r="B81" i="3"/>
  <c r="B83" i="3"/>
  <c r="B85" i="3"/>
  <c r="B87" i="3"/>
  <c r="B89" i="3"/>
  <c r="B91" i="3"/>
  <c r="B93" i="3"/>
  <c r="B95" i="3"/>
  <c r="B97" i="3"/>
  <c r="B99" i="3"/>
  <c r="F21" i="3"/>
  <c r="F17" i="3"/>
  <c r="F13" i="3"/>
  <c r="F9" i="3"/>
  <c r="B2" i="3"/>
  <c r="B4" i="3"/>
  <c r="B6" i="3"/>
  <c r="B8" i="3"/>
  <c r="B10" i="3"/>
  <c r="B12" i="3"/>
  <c r="B14" i="3"/>
  <c r="B16" i="3"/>
  <c r="B18" i="3"/>
  <c r="B20" i="3"/>
  <c r="B22" i="3"/>
  <c r="B24" i="3"/>
  <c r="B26" i="3"/>
  <c r="B28" i="3"/>
  <c r="B30" i="3"/>
  <c r="B32" i="3"/>
  <c r="B34" i="3"/>
  <c r="B36" i="3"/>
  <c r="B38" i="3"/>
  <c r="B40" i="3"/>
  <c r="B42" i="3"/>
  <c r="B44" i="3"/>
  <c r="B46" i="3"/>
  <c r="B48" i="3"/>
  <c r="B50" i="3"/>
  <c r="B52" i="3"/>
  <c r="B54" i="3"/>
  <c r="B56" i="3"/>
  <c r="B58" i="3"/>
  <c r="B60" i="3"/>
  <c r="B62" i="3"/>
  <c r="B64" i="3"/>
  <c r="B66" i="3"/>
  <c r="B68" i="3"/>
  <c r="B70" i="3"/>
  <c r="B72" i="3"/>
  <c r="B74" i="3"/>
  <c r="B76" i="3"/>
  <c r="B78" i="3"/>
  <c r="B80" i="3"/>
  <c r="B82" i="3"/>
  <c r="B84" i="3"/>
  <c r="B86" i="3"/>
  <c r="B88" i="3"/>
  <c r="B90" i="3"/>
  <c r="B92" i="3"/>
  <c r="B94" i="3"/>
  <c r="B96" i="3"/>
  <c r="B98" i="3"/>
  <c r="B100" i="3"/>
  <c r="B102" i="3"/>
  <c r="B104" i="3"/>
  <c r="B106" i="3"/>
  <c r="B108" i="3"/>
  <c r="B110" i="3"/>
  <c r="B112" i="3"/>
  <c r="B114" i="3"/>
  <c r="B116" i="3"/>
  <c r="B118" i="3"/>
  <c r="B120" i="3"/>
  <c r="B122" i="3"/>
  <c r="B124" i="3"/>
  <c r="B126" i="3"/>
  <c r="B128" i="3"/>
  <c r="B130" i="3"/>
  <c r="B132" i="3"/>
  <c r="B3" i="3"/>
  <c r="F7" i="3"/>
  <c r="B101" i="3"/>
  <c r="B103" i="3"/>
  <c r="B105" i="3"/>
  <c r="B107" i="3"/>
  <c r="B109" i="3"/>
  <c r="B111" i="3"/>
  <c r="B113" i="3"/>
  <c r="B115" i="3"/>
  <c r="B117" i="3"/>
  <c r="B119" i="3"/>
  <c r="B121" i="3"/>
  <c r="B123" i="3"/>
  <c r="B125" i="3"/>
  <c r="B127" i="3"/>
  <c r="B129" i="3"/>
  <c r="F3" i="3"/>
</calcChain>
</file>

<file path=xl/sharedStrings.xml><?xml version="1.0" encoding="utf-8"?>
<sst xmlns="http://schemas.openxmlformats.org/spreadsheetml/2006/main" count="3358" uniqueCount="1230">
  <si>
    <t>Product name</t>
  </si>
  <si>
    <t>Zephyr</t>
  </si>
  <si>
    <t>Update number</t>
  </si>
  <si>
    <t>30</t>
  </si>
  <si>
    <t>Software version</t>
  </si>
  <si>
    <t>30.0</t>
  </si>
  <si>
    <t>Data update</t>
  </si>
  <si>
    <t>17/06/2017 (n° 30187749)</t>
  </si>
  <si>
    <t>Username</t>
  </si>
  <si>
    <t>Universität Bayreuth-5355</t>
  </si>
  <si>
    <t>Export date</t>
  </si>
  <si>
    <t>18/06/2017</t>
  </si>
  <si>
    <t>Cut off date</t>
  </si>
  <si>
    <t>31/03</t>
  </si>
  <si>
    <t>Step result</t>
  </si>
  <si>
    <t>Search result</t>
  </si>
  <si>
    <t>1.</t>
  </si>
  <si>
    <t>Time period: Last 5 years (completed-confirmed)</t>
  </si>
  <si>
    <t>417,623</t>
  </si>
  <si>
    <t>2.</t>
  </si>
  <si>
    <t>Listed/Unlisted/Delisted companies: listed acquiror</t>
  </si>
  <si>
    <t>291,648</t>
  </si>
  <si>
    <t>52,968</t>
  </si>
  <si>
    <t>3.</t>
  </si>
  <si>
    <t>Percentage of stake: Percentage of initial stake (max: 49.9 % including unknown minority); Percentage of final stake (min: 50.1 % including unknown majority)</t>
  </si>
  <si>
    <t>547,772</t>
  </si>
  <si>
    <t>25,710</t>
  </si>
  <si>
    <t>4.</t>
  </si>
  <si>
    <t>Deal type: Acquisition, Merger</t>
  </si>
  <si>
    <t>619,058</t>
  </si>
  <si>
    <t>23,130</t>
  </si>
  <si>
    <t>5.</t>
  </si>
  <si>
    <t>Deal value (EUR): all deals with known value (including estimates)</t>
  </si>
  <si>
    <t>992,431</t>
  </si>
  <si>
    <t>13,190</t>
  </si>
  <si>
    <t>6.</t>
  </si>
  <si>
    <t>UK SIC 2007 (primary codes): 29 - Manufacture of motor vehicles, trailers and semi-trailers ( Acquiror OR Target )</t>
  </si>
  <si>
    <t>21,616</t>
  </si>
  <si>
    <t>222</t>
  </si>
  <si>
    <t>Boolean search : 1 And 2 And 3 And 4 And 5 And 6</t>
  </si>
  <si>
    <t>TOTAL</t>
  </si>
  <si>
    <t>Deal Number</t>
  </si>
  <si>
    <t>Acquiror name</t>
  </si>
  <si>
    <t>Acquiror country code</t>
  </si>
  <si>
    <t>Target name</t>
  </si>
  <si>
    <t>Target country code</t>
  </si>
  <si>
    <t>Deal type</t>
  </si>
  <si>
    <t>Deal status</t>
  </si>
  <si>
    <t>Deal value
th EUR</t>
  </si>
  <si>
    <t>Target BvD ID number</t>
  </si>
  <si>
    <t>Acquiror BvD ID number</t>
  </si>
  <si>
    <t>Acquiror primary business description</t>
  </si>
  <si>
    <t>Acquiror primary UK SIC (2007) code</t>
  </si>
  <si>
    <t>Acquiror primary UK SIC (2007) description</t>
  </si>
  <si>
    <t>Target primary business description</t>
  </si>
  <si>
    <t>Acquiror market capitalisation
th EUR
Last avail. yr</t>
  </si>
  <si>
    <t>Acquiror market capitalisation
th EUR
Year - 1</t>
  </si>
  <si>
    <t>Acquiror market capitalisation
th EUR
Year - 2</t>
  </si>
  <si>
    <t>Acquiror net profit
th EUR
Last avail. yr</t>
  </si>
  <si>
    <t>Acquiror net profit
th EUR
Year - 1</t>
  </si>
  <si>
    <t>Acquiror net profit
th EUR
Year - 2</t>
  </si>
  <si>
    <t>Acquiror EBIT
th EUR
Last avail. yr</t>
  </si>
  <si>
    <t>Acquiror EBIT
th EUR
Year - 1</t>
  </si>
  <si>
    <t>Acquiror EBIT
th EUR
Year - 2</t>
  </si>
  <si>
    <t>Acquiror ISIN number</t>
  </si>
  <si>
    <t>Acquiror main exchange</t>
  </si>
  <si>
    <t>Target primary UK SIC (2007) description</t>
  </si>
  <si>
    <t>Target primary UK SIC (2007) code</t>
  </si>
  <si>
    <t>NL</t>
  </si>
  <si>
    <t>IT</t>
  </si>
  <si>
    <t>Acquisition 100%</t>
  </si>
  <si>
    <t>Completed</t>
  </si>
  <si>
    <t>n.a.</t>
  </si>
  <si>
    <t>29100</t>
  </si>
  <si>
    <t>Manufacture of motor vehicles</t>
  </si>
  <si>
    <t>New York Stock Exchange (NYSE)</t>
  </si>
  <si>
    <t>ANHUI JIANGHUAI AUTOMOBILE CO., LTD</t>
  </si>
  <si>
    <t>CN</t>
  </si>
  <si>
    <t>ANHUI JIANGHUAI AUTOMOTIVE GROUP CO., LTD</t>
  </si>
  <si>
    <t>CN9360603111</t>
  </si>
  <si>
    <t>CN31395PC</t>
  </si>
  <si>
    <t>Automobile manufacturer</t>
  </si>
  <si>
    <t>Bus chassis manufacturer</t>
  </si>
  <si>
    <t>CNE0000018M9</t>
  </si>
  <si>
    <t>Shanghai Stock Exchange</t>
  </si>
  <si>
    <t>Manufacture of bodies (coachwork) for motor vehicles (except caravans)</t>
  </si>
  <si>
    <t>29201</t>
  </si>
  <si>
    <t>VOLKSWAGEN AG</t>
  </si>
  <si>
    <t>DE</t>
  </si>
  <si>
    <t>PORSCHE AG</t>
  </si>
  <si>
    <t>Acquisition increased from 49.9% to 100%</t>
  </si>
  <si>
    <t>DE7330903878</t>
  </si>
  <si>
    <t>DE2070000543</t>
  </si>
  <si>
    <t>Automobile manufacturer holding company</t>
  </si>
  <si>
    <t>Motor vehicle manufacturer</t>
  </si>
  <si>
    <t>DE0007664039</t>
  </si>
  <si>
    <t>Boerse Frankfurt</t>
  </si>
  <si>
    <t>AMERICAN AXLE &amp; MANUFACTURING HOLDINGS INC.</t>
  </si>
  <si>
    <t>US</t>
  </si>
  <si>
    <t>METALDYNE PERFORMANCE GROUP INC.</t>
  </si>
  <si>
    <t>US471420222</t>
  </si>
  <si>
    <t>US363161171</t>
  </si>
  <si>
    <t>Automotive components manufacturer</t>
  </si>
  <si>
    <t>29320</t>
  </si>
  <si>
    <t>Manufacture of other parts and accessories for motor vehicles</t>
  </si>
  <si>
    <t>Motor vehicle components manufacturer</t>
  </si>
  <si>
    <t>US0240611030</t>
  </si>
  <si>
    <t>AUDI AG</t>
  </si>
  <si>
    <t>HERE GLOBAL BV</t>
  </si>
  <si>
    <t>NL17070436</t>
  </si>
  <si>
    <t>DE8130008438</t>
  </si>
  <si>
    <t>Motor vehicles manufacturer</t>
  </si>
  <si>
    <t>Mapping and location mobile application developer</t>
  </si>
  <si>
    <t>DE0006757008</t>
  </si>
  <si>
    <t>Other software publishing</t>
  </si>
  <si>
    <t>58290</t>
  </si>
  <si>
    <t>TESLA MOTORS INC.</t>
  </si>
  <si>
    <t>SOLARCITY CORPORATION</t>
  </si>
  <si>
    <t>US020781046</t>
  </si>
  <si>
    <t>US912197729</t>
  </si>
  <si>
    <t>Electric vehicles manufacturer</t>
  </si>
  <si>
    <t>Comprehensive solar power system installation services</t>
  </si>
  <si>
    <t>US88160R1014</t>
  </si>
  <si>
    <t>NASDAQ National Market</t>
  </si>
  <si>
    <t>Electrical installation</t>
  </si>
  <si>
    <t>43210</t>
  </si>
  <si>
    <t>7.</t>
  </si>
  <si>
    <t>MAGNA INTERNATIONAL INC.</t>
  </si>
  <si>
    <t>CA</t>
  </si>
  <si>
    <t>GETRAG GETRIEBE- UND ZAHNRADFABRIK HERMANN HAGENMEYER GMBH &amp; CIE KG</t>
  </si>
  <si>
    <t>DE7070138407</t>
  </si>
  <si>
    <t>CA20045NC</t>
  </si>
  <si>
    <t>Automotive systems and components manufacturer</t>
  </si>
  <si>
    <t>High-quality transmissions manufacturer</t>
  </si>
  <si>
    <t>CA5592224011</t>
  </si>
  <si>
    <t>Toronto Stock Exchange</t>
  </si>
  <si>
    <t>8.</t>
  </si>
  <si>
    <t>DELPHI AUTOMOTIVE PLC</t>
  </si>
  <si>
    <t>GB</t>
  </si>
  <si>
    <t>HELLERMANNTYTON GROUP PLC</t>
  </si>
  <si>
    <t>GB08409650</t>
  </si>
  <si>
    <t>GBJE108188</t>
  </si>
  <si>
    <t>Car parts manufacturer</t>
  </si>
  <si>
    <t>Cable, fastening, protection and fixing product manufacturer</t>
  </si>
  <si>
    <t>JE00B783TY65</t>
  </si>
  <si>
    <t>Manufacture of fasteners and screw machine products</t>
  </si>
  <si>
    <t>25940</t>
  </si>
  <si>
    <t>9.</t>
  </si>
  <si>
    <t>TOYOTA INDUSTRIES CORPORATION</t>
  </si>
  <si>
    <t>JP</t>
  </si>
  <si>
    <t>VANDERLANDE INDUSTRIES HOLDING BV</t>
  </si>
  <si>
    <t>NL16055699</t>
  </si>
  <si>
    <t>JP3180301014273</t>
  </si>
  <si>
    <t>Car manufacturer</t>
  </si>
  <si>
    <t>Automated handling systems manufacturer</t>
  </si>
  <si>
    <t>JP3634600005</t>
  </si>
  <si>
    <t>Tokyo Stock Exchange</t>
  </si>
  <si>
    <t>Manufacture of lifting and handling equipment</t>
  </si>
  <si>
    <t>28220</t>
  </si>
  <si>
    <t>30200</t>
  </si>
  <si>
    <t>Manufacture of railway locomotives and rolling stock</t>
  </si>
  <si>
    <t>11.</t>
  </si>
  <si>
    <t>BORGWARNER INC.</t>
  </si>
  <si>
    <t>REMY INTERNATIONAL INC.</t>
  </si>
  <si>
    <t>US471744351</t>
  </si>
  <si>
    <t>US133404508</t>
  </si>
  <si>
    <t>Automotive energy-efficient systems manufacturer</t>
  </si>
  <si>
    <t>Automotive electrical components manufacturer holding company</t>
  </si>
  <si>
    <t>US0997241064</t>
  </si>
  <si>
    <t>Manufacture of electrical and electronic equipment for motor vehicles</t>
  </si>
  <si>
    <t>29310</t>
  </si>
  <si>
    <t>12.</t>
  </si>
  <si>
    <t>YINYI REAL ESTATE CO., LTD</t>
  </si>
  <si>
    <t>PUNCH POWERTRAIN NV</t>
  </si>
  <si>
    <t>BE</t>
  </si>
  <si>
    <t>BE0463278829</t>
  </si>
  <si>
    <t>CN31691PC</t>
  </si>
  <si>
    <t>Property developer</t>
  </si>
  <si>
    <t>43120</t>
  </si>
  <si>
    <t>Site preparation</t>
  </si>
  <si>
    <t>Car transmission manufacturer</t>
  </si>
  <si>
    <t>CNE000001352</t>
  </si>
  <si>
    <t>Shenzhen Stock Exchange</t>
  </si>
  <si>
    <t>13.</t>
  </si>
  <si>
    <t>MITSUBISHI NICHIYU FORKLIFT CO., LTD</t>
  </si>
  <si>
    <t>UNICARRIERS HOLDINGS CORPORATION</t>
  </si>
  <si>
    <t>JP8010001143319</t>
  </si>
  <si>
    <t>JP3130001030352</t>
  </si>
  <si>
    <t>Forklift manufacturer</t>
  </si>
  <si>
    <t>Forklift manufacturing holding company</t>
  </si>
  <si>
    <t>JP3753800006</t>
  </si>
  <si>
    <t>14.</t>
  </si>
  <si>
    <t>LINAMAR CORPORATION</t>
  </si>
  <si>
    <t>MONTUPET SA</t>
  </si>
  <si>
    <t>FR</t>
  </si>
  <si>
    <t>FR542050794</t>
  </si>
  <si>
    <t>CA30122NC</t>
  </si>
  <si>
    <t>Axles, drive shafts and other metallic vehicle transmission components manufacturer</t>
  </si>
  <si>
    <t>Car component manufacturer</t>
  </si>
  <si>
    <t>CA53278L1076</t>
  </si>
  <si>
    <t>15.</t>
  </si>
  <si>
    <t>WESTINGHOUSE AIR BRAKE TECHNOLOGIES CORPORATION</t>
  </si>
  <si>
    <t>FAIVELEY TRANSPORTS SA</t>
  </si>
  <si>
    <t>Acquisition 51%</t>
  </si>
  <si>
    <t>FR323288563</t>
  </si>
  <si>
    <t>US251615902</t>
  </si>
  <si>
    <t>Air brakes and related equipment manufacturer</t>
  </si>
  <si>
    <t>Railroad equipment manufacturer</t>
  </si>
  <si>
    <t>US9297401088</t>
  </si>
  <si>
    <t>16.</t>
  </si>
  <si>
    <t>FCI SA'S MOTORIZED VEHICLES DIVISION</t>
  </si>
  <si>
    <t>Automotive connection systems manufacturer</t>
  </si>
  <si>
    <t>Manufacture of electronic components</t>
  </si>
  <si>
    <t>26110</t>
  </si>
  <si>
    <t>17.</t>
  </si>
  <si>
    <t>LEAR CORPORATION</t>
  </si>
  <si>
    <t>EAGLE OTTAWA LLC</t>
  </si>
  <si>
    <t>US149104428L</t>
  </si>
  <si>
    <t>US133386776</t>
  </si>
  <si>
    <t>Automobile seat systems manufacturer</t>
  </si>
  <si>
    <t>Leather automotive interiors manufacturer</t>
  </si>
  <si>
    <t>US5218652049</t>
  </si>
  <si>
    <t>18.</t>
  </si>
  <si>
    <t>PLASTIC OMNIUM SA</t>
  </si>
  <si>
    <t>FAURECIA SA'S BUMPER AND FRONT-END MODULES BUSINESS</t>
  </si>
  <si>
    <t>FR955512611</t>
  </si>
  <si>
    <t>Plastic car parts manufacturer</t>
  </si>
  <si>
    <t>Car bumper and front-end modules manufacturer</t>
  </si>
  <si>
    <t>FR0000124570</t>
  </si>
  <si>
    <t>Euronext Paris</t>
  </si>
  <si>
    <t>19.</t>
  </si>
  <si>
    <t>HUAYU AUTOMOTIVE SYSTEMS CO., LTD</t>
  </si>
  <si>
    <t>SHANGHAI HUIZHONG AUTOMOTIVE MANUFACTURING CO., LTD</t>
  </si>
  <si>
    <t>CN9360000951</t>
  </si>
  <si>
    <t>CN31107PC</t>
  </si>
  <si>
    <t>Automotive system manufacturer</t>
  </si>
  <si>
    <t>Commercial vehicle manufacturer</t>
  </si>
  <si>
    <t>CNE000000M15</t>
  </si>
  <si>
    <t>20.</t>
  </si>
  <si>
    <t>UNICARRIERS CORPORATION</t>
  </si>
  <si>
    <t>Acquisition increased from 35% to 100%</t>
  </si>
  <si>
    <t>21.</t>
  </si>
  <si>
    <t>CASCADE CORPORATION</t>
  </si>
  <si>
    <t>US930136592</t>
  </si>
  <si>
    <t>Lift truck attachments and related products manufacturer</t>
  </si>
  <si>
    <t>22.</t>
  </si>
  <si>
    <t>JOHNSON ELECTRIC HOLDINGS LTD</t>
  </si>
  <si>
    <t>BM</t>
  </si>
  <si>
    <t>STACKPOLE LTD</t>
  </si>
  <si>
    <t>CA30391NC</t>
  </si>
  <si>
    <t>BM14109R</t>
  </si>
  <si>
    <t>Automobile components manufacturing holding company</t>
  </si>
  <si>
    <t>BMG5150J1577</t>
  </si>
  <si>
    <t>Hong Kong Stock Exchange</t>
  </si>
  <si>
    <t>23.</t>
  </si>
  <si>
    <t>LKQ CORPORATION</t>
  </si>
  <si>
    <t>KPGW HOLDING COMPANY LLC</t>
  </si>
  <si>
    <t>US364215970</t>
  </si>
  <si>
    <t>Recycled auto parts wholesaler</t>
  </si>
  <si>
    <t>46770</t>
  </si>
  <si>
    <t>Wholesale of waste and scrap</t>
  </si>
  <si>
    <t>Automotive glass products manufacturer holding company</t>
  </si>
  <si>
    <t>US5018892084</t>
  </si>
  <si>
    <t>24.</t>
  </si>
  <si>
    <t>GUANGDONG SUNRISE HOLDINGS CO., LTD</t>
  </si>
  <si>
    <t>FAWER AUTOMOTIVE PARTS CO., LTD</t>
  </si>
  <si>
    <t>CN30108PC</t>
  </si>
  <si>
    <t>Auto parts manufacturer</t>
  </si>
  <si>
    <t>Vehicle components manufacturer</t>
  </si>
  <si>
    <t>CNE000000B34</t>
  </si>
  <si>
    <t>25.</t>
  </si>
  <si>
    <t>THOR INDUSTRIES INC.</t>
  </si>
  <si>
    <t>JAYCO INC.</t>
  </si>
  <si>
    <t>US138515119L</t>
  </si>
  <si>
    <t>US930768752</t>
  </si>
  <si>
    <t>Caravans and recreational vehicles manufacturer</t>
  </si>
  <si>
    <t>Travel and camping trailers manufacturer</t>
  </si>
  <si>
    <t>US8851601018</t>
  </si>
  <si>
    <t>26.</t>
  </si>
  <si>
    <t>AVIC ELECTROMECHANICAL SYSTEMS CO., LTD</t>
  </si>
  <si>
    <t>HILITE INTERNATIONAL INC.</t>
  </si>
  <si>
    <t>US*P00737</t>
  </si>
  <si>
    <t>CN31147PC</t>
  </si>
  <si>
    <t>Aviation electromechanical systems manufacturer</t>
  </si>
  <si>
    <t>30300</t>
  </si>
  <si>
    <t>Manufacture of air and spacecraft and related machinery</t>
  </si>
  <si>
    <t>Automotive components and systems manufacturer</t>
  </si>
  <si>
    <t>CNE000001JY5</t>
  </si>
  <si>
    <t>27.</t>
  </si>
  <si>
    <t>FLEXTRONICS INTERNATIONAL LTD</t>
  </si>
  <si>
    <t>SG</t>
  </si>
  <si>
    <t>MIRROR CONTROLS INTERNATIONAL BV</t>
  </si>
  <si>
    <t>NL30226543</t>
  </si>
  <si>
    <t>SG199002645H</t>
  </si>
  <si>
    <t>Outsourced Electronics Manufacturing Services (EMS) provider</t>
  </si>
  <si>
    <t>Automotive rear-view mirror glass actuators and mirror power fold actuators manufacturer</t>
  </si>
  <si>
    <t>SG9999000020</t>
  </si>
  <si>
    <t>28.</t>
  </si>
  <si>
    <t>WINNEBAGO INDUSTRIES INC.</t>
  </si>
  <si>
    <t>GRAND DESIGN RECREATIONAL VEHICLE COMPANY</t>
  </si>
  <si>
    <t>US420802678</t>
  </si>
  <si>
    <t>Motor homes manufacturer</t>
  </si>
  <si>
    <t>Travel trailer manufacturer</t>
  </si>
  <si>
    <t>US9746371007</t>
  </si>
  <si>
    <t>29.</t>
  </si>
  <si>
    <t>HENNESSY CAPITAL ACQUISITION CORPORATION</t>
  </si>
  <si>
    <t>SCHOOL BUS HOLDINGS INC.</t>
  </si>
  <si>
    <t>US*190521553303</t>
  </si>
  <si>
    <t>US463891989</t>
  </si>
  <si>
    <t>Special purpose acquisition company</t>
  </si>
  <si>
    <t>66290</t>
  </si>
  <si>
    <t>Other activities auxiliary to insurance and pension funding</t>
  </si>
  <si>
    <t>School and activity buses manufacturer holding company</t>
  </si>
  <si>
    <t>US0953061068</t>
  </si>
  <si>
    <t>Data processing, hosting and related activities</t>
  </si>
  <si>
    <t>63110</t>
  </si>
  <si>
    <t>31.</t>
  </si>
  <si>
    <t>ILLINOIS TOOL WORKS INC.</t>
  </si>
  <si>
    <t>TRW AUTOMOTIVE HOLDINGS CORPORATION'S ENGINEERED FASTENERS AND COMPONENTS BUSINESS UNIT</t>
  </si>
  <si>
    <t>US361258310</t>
  </si>
  <si>
    <t>Engineered fasteners and components manufacturer</t>
  </si>
  <si>
    <t>Automotive components and fasteners manufacturer</t>
  </si>
  <si>
    <t>US4523081093</t>
  </si>
  <si>
    <t>32.</t>
  </si>
  <si>
    <t>JIANGSU KINGFIELD GARMENTS CO., LTD</t>
  </si>
  <si>
    <t>NANJING AOTECAR NEW ENERGY TECHNOLOGY CO., LTD</t>
  </si>
  <si>
    <t>CN9360326156</t>
  </si>
  <si>
    <t>CN31905PC</t>
  </si>
  <si>
    <t>Women clothing manufacturer</t>
  </si>
  <si>
    <t>14131</t>
  </si>
  <si>
    <t>Manufacture of men's outerwear, other than leather clothes and workwear</t>
  </si>
  <si>
    <t>Automobile-used air-conditioner compressor manufacturer</t>
  </si>
  <si>
    <t>CNE100000BL0</t>
  </si>
  <si>
    <t>33.</t>
  </si>
  <si>
    <t>SHANGHAI FEILO CO., LTD</t>
  </si>
  <si>
    <t>ZHONGANXIAO TECHNOLOGY CO., LTD</t>
  </si>
  <si>
    <t>CN*Z00070694</t>
  </si>
  <si>
    <t>CN31524PC</t>
  </si>
  <si>
    <t>Automobile electronic accessory manufacturer</t>
  </si>
  <si>
    <t>Security technology solution provider</t>
  </si>
  <si>
    <t>CNE0000001Y0</t>
  </si>
  <si>
    <t>Ready-made interactive leisure and entertainment software development</t>
  </si>
  <si>
    <t>62011</t>
  </si>
  <si>
    <t>35.</t>
  </si>
  <si>
    <t>SONGLIAO AUTOMOBILE CO, LTD</t>
  </si>
  <si>
    <t>JIANGSU YAOLAI STUDIOS MANAGEMENT CO., LTD</t>
  </si>
  <si>
    <t>CN9394344413</t>
  </si>
  <si>
    <t>CN31320PC</t>
  </si>
  <si>
    <t>Automobile body parts manufacturer</t>
  </si>
  <si>
    <t>Cinemas operation services</t>
  </si>
  <si>
    <t>CNE000000KY5</t>
  </si>
  <si>
    <t>Motion picture projection activities</t>
  </si>
  <si>
    <t>59140</t>
  </si>
  <si>
    <t>MX</t>
  </si>
  <si>
    <t>ES</t>
  </si>
  <si>
    <t>Manufacture of pumps</t>
  </si>
  <si>
    <t>28131</t>
  </si>
  <si>
    <t>Automobile parts manufacturer</t>
  </si>
  <si>
    <t>Automotive parts manufacturer</t>
  </si>
  <si>
    <t>KR</t>
  </si>
  <si>
    <t>Acquisition</t>
  </si>
  <si>
    <t>Motor vehicle parts manufacturer</t>
  </si>
  <si>
    <t>Korea Stock Exchange</t>
  </si>
  <si>
    <t>28990</t>
  </si>
  <si>
    <t>Manufacture of other special-purpose machinery n.e.c.</t>
  </si>
  <si>
    <t>Bolsa de Madrid</t>
  </si>
  <si>
    <t>VBG GROUP AB</t>
  </si>
  <si>
    <t>SE</t>
  </si>
  <si>
    <t>SE5560690751</t>
  </si>
  <si>
    <t>Truck and trailer couplings and equipment manufacturer</t>
  </si>
  <si>
    <t>SE0000115107</t>
  </si>
  <si>
    <t>Nasdaq OMX - Stockholm</t>
  </si>
  <si>
    <t>Manufacture of central heating radiators and boilers</t>
  </si>
  <si>
    <t>25210</t>
  </si>
  <si>
    <t>NINGBO HUAXIANG ELECTRONICS CO., LTD</t>
  </si>
  <si>
    <t>CN31222PC</t>
  </si>
  <si>
    <t>Non-metal automobile parts manufacturer</t>
  </si>
  <si>
    <t>CNE000001M06</t>
  </si>
  <si>
    <t>Manufacture of other products of wood; manufacture of articles of cork, straw and plaiting materials</t>
  </si>
  <si>
    <t>16290</t>
  </si>
  <si>
    <t>AU</t>
  </si>
  <si>
    <t>Manufacture of electronic instruments and appliances for measuring, testing, and navigation, except industrial process control equipment</t>
  </si>
  <si>
    <t>26511</t>
  </si>
  <si>
    <t>Car ignition cable manufacturer</t>
  </si>
  <si>
    <t>Other research and experimental development on natural sciences and engineering</t>
  </si>
  <si>
    <t>72190</t>
  </si>
  <si>
    <t>SICHUAN WESTERN RESOURCES HOLDING CO., LTD</t>
  </si>
  <si>
    <t>CN30322PC</t>
  </si>
  <si>
    <t>New energy motor vehicle manufacturing holding company</t>
  </si>
  <si>
    <t>CNE000000VD6</t>
  </si>
  <si>
    <t>ASTRONICS CORPORATION</t>
  </si>
  <si>
    <t>US160959303</t>
  </si>
  <si>
    <t>Aerospace, defense, electronics and semiconductor industries lighting, safety, electrical and avionics systems manufacturer</t>
  </si>
  <si>
    <t>US0464331083</t>
  </si>
  <si>
    <t>Manufacture of other chemical products n.e.c.</t>
  </si>
  <si>
    <t>20590</t>
  </si>
  <si>
    <t>Borsa Italiana - MTA (Mercato Telematico Azionario)</t>
  </si>
  <si>
    <t>MANITEX INTERNATIONAL INC.</t>
  </si>
  <si>
    <t>US421628978</t>
  </si>
  <si>
    <t>Cranes and lifting equipment manufacturer</t>
  </si>
  <si>
    <t>US5634201082</t>
  </si>
  <si>
    <t>Acquisition 90%</t>
  </si>
  <si>
    <t>87.</t>
  </si>
  <si>
    <t>DAI NIPPON PRINTING CO., LTD</t>
  </si>
  <si>
    <t>TAMURA PLASTIC MFG CO., LTD</t>
  </si>
  <si>
    <t>JP9010001154488</t>
  </si>
  <si>
    <t>JP5011101012069</t>
  </si>
  <si>
    <t>Commercial printing services</t>
  </si>
  <si>
    <t>18121</t>
  </si>
  <si>
    <t>Manufacture of printed labels</t>
  </si>
  <si>
    <t>Automobile plastic parts manufacturer</t>
  </si>
  <si>
    <t>JP3493800001</t>
  </si>
  <si>
    <t>89.</t>
  </si>
  <si>
    <t>LT MATERIAL HANDLING HOLDING PTE LTD</t>
  </si>
  <si>
    <t>Acquisition 55%</t>
  </si>
  <si>
    <t>SG*Z00076426</t>
  </si>
  <si>
    <t>90.</t>
  </si>
  <si>
    <t>SUNNINGDALE TECH LTD</t>
  </si>
  <si>
    <t>ANCHORAGE SINGAPORE HOLDINGS PTE LTD</t>
  </si>
  <si>
    <t>SG201206855D</t>
  </si>
  <si>
    <t>SG199508621R</t>
  </si>
  <si>
    <t>Automotive decorative plastic parts manufacturer</t>
  </si>
  <si>
    <t>Precision moulds manufacturer holding company</t>
  </si>
  <si>
    <t>SG1BJ1000004</t>
  </si>
  <si>
    <t>Singapore Exchange</t>
  </si>
  <si>
    <t>92.</t>
  </si>
  <si>
    <t>QINETIQ GROUP PLC</t>
  </si>
  <si>
    <t>MEGGITT DEFENCE SYSTEMS LTD</t>
  </si>
  <si>
    <t>GB01877695</t>
  </si>
  <si>
    <t>GB04586941</t>
  </si>
  <si>
    <t>Defence, aviation and security consultancy services</t>
  </si>
  <si>
    <t>71121</t>
  </si>
  <si>
    <t>Engineering design activities for industrial process and production</t>
  </si>
  <si>
    <t>Unmanned aerial, naval and land-based target systems manufacturer</t>
  </si>
  <si>
    <t>GB00B0WMWD03</t>
  </si>
  <si>
    <t>London Stock Exchange</t>
  </si>
  <si>
    <t>93.</t>
  </si>
  <si>
    <t>STANDARD MOTOR PRODUCTS INC.</t>
  </si>
  <si>
    <t>GENERAL CABLE CORPORATION'S AUTOMOTIVE IGNITION WIRE BUSINESS</t>
  </si>
  <si>
    <t>US111362020</t>
  </si>
  <si>
    <t>Automotive aftermarket engine management and temperature control products manufacturer</t>
  </si>
  <si>
    <t>US8536661056</t>
  </si>
  <si>
    <t>95.</t>
  </si>
  <si>
    <t>NINGBO SHUANGLIN AUTO PARTS CO., LTD</t>
  </si>
  <si>
    <t>SHANGHAI CHENGYE AUTOMOTIVE PARTS CO., LTD</t>
  </si>
  <si>
    <t>CN9360160464</t>
  </si>
  <si>
    <t>CN40084PC</t>
  </si>
  <si>
    <t>Automobile stamping manufacturer</t>
  </si>
  <si>
    <t>CNE100000S90</t>
  </si>
  <si>
    <t>97.</t>
  </si>
  <si>
    <t>CHINA FIRST CAPITAL GROUP LTD</t>
  </si>
  <si>
    <t>KY</t>
  </si>
  <si>
    <t>BRILLIANT RICH HOLDING LTD</t>
  </si>
  <si>
    <t>VG</t>
  </si>
  <si>
    <t>KY40166WB</t>
  </si>
  <si>
    <t>Shock absorber manufacturing holding company</t>
  </si>
  <si>
    <t>Investment holding company</t>
  </si>
  <si>
    <t>KYG2114R1103</t>
  </si>
  <si>
    <t>Activities of agricultural holding companies</t>
  </si>
  <si>
    <t>64201</t>
  </si>
  <si>
    <t>98.</t>
  </si>
  <si>
    <t>NGK SPARK PLUG CO., LTD</t>
  </si>
  <si>
    <t>NIHON CERATEC CO., LTD</t>
  </si>
  <si>
    <t>JP5370001001402</t>
  </si>
  <si>
    <t>JP3180001010845</t>
  </si>
  <si>
    <t>Spark plug manufacturer</t>
  </si>
  <si>
    <t>Fine ceramic material semiconductor parts manufacturer</t>
  </si>
  <si>
    <t>JP3738600000</t>
  </si>
  <si>
    <t>99.</t>
  </si>
  <si>
    <t>ZHEJIANG WANFENG AUTO WHEEL CO., LTD</t>
  </si>
  <si>
    <t>SHANGHAI DACROMET SURFACE TREATMENT CO., LTD</t>
  </si>
  <si>
    <t>CN9360409580</t>
  </si>
  <si>
    <t>CN31655PC</t>
  </si>
  <si>
    <t>Automobile aluminium alloy wheels manufacturer</t>
  </si>
  <si>
    <t>Metal antiseptic coating services</t>
  </si>
  <si>
    <t>CNE000001PF1</t>
  </si>
  <si>
    <t>Treatment and coating of metals</t>
  </si>
  <si>
    <t>25610</t>
  </si>
  <si>
    <t>100.</t>
  </si>
  <si>
    <t>INABADENKI SANGYO CO., LTD</t>
  </si>
  <si>
    <t>PATLITE CORPORATION</t>
  </si>
  <si>
    <t>JP000030894JPN</t>
  </si>
  <si>
    <t>JP1120001041352</t>
  </si>
  <si>
    <t>Electrical equipment wholesaler</t>
  </si>
  <si>
    <t>46431</t>
  </si>
  <si>
    <t>Wholesale of gramophone records, audio tapes, compact discs and video tapes and of the equipment on which these are played</t>
  </si>
  <si>
    <t>Revolving lights and sirens for special purpose vehicles manufacturer</t>
  </si>
  <si>
    <t>JP3146200005</t>
  </si>
  <si>
    <t>101.</t>
  </si>
  <si>
    <t>DAYOU AUTOMOTIVE SEAT TECHNOLOGY CO., LTD</t>
  </si>
  <si>
    <t>WINIAMANDO INC.</t>
  </si>
  <si>
    <t>Acquisition 60.341%</t>
  </si>
  <si>
    <t>KR1648110015300</t>
  </si>
  <si>
    <t>KR1115110000136</t>
  </si>
  <si>
    <t>Motor vehicle seats manufacturer</t>
  </si>
  <si>
    <t>Air conditioner manufacturer</t>
  </si>
  <si>
    <t>KR7002880003</t>
  </si>
  <si>
    <t>102.</t>
  </si>
  <si>
    <t>CHONGQING CHANGAN AUTOMOBILE CO., LTD</t>
  </si>
  <si>
    <t>HEFEI CHANG'AN AUTOMOBILE CO., LTD</t>
  </si>
  <si>
    <t>CN9367123795</t>
  </si>
  <si>
    <t>CN30053PC</t>
  </si>
  <si>
    <t>CNE000000N14</t>
  </si>
  <si>
    <t>103.</t>
  </si>
  <si>
    <t>DUCKYANG INDUSTRY CO., LTD</t>
  </si>
  <si>
    <t>BEIJING MOBIS CHONCHE AUTOMOTIVE PARTS CO., LTD</t>
  </si>
  <si>
    <t>Acquisition 60%</t>
  </si>
  <si>
    <t>CN9360019449</t>
  </si>
  <si>
    <t>KR1812110000922</t>
  </si>
  <si>
    <t>Automobile bumper parts manufacturer</t>
  </si>
  <si>
    <t>KR7024900003</t>
  </si>
  <si>
    <t>106.</t>
  </si>
  <si>
    <t>BABCOCK INTERNATIONAL GROUP PLC</t>
  </si>
  <si>
    <t>S MACNEILLIE AND SON LTD</t>
  </si>
  <si>
    <t>GB00434529</t>
  </si>
  <si>
    <t>GB02342138</t>
  </si>
  <si>
    <t>Engineering support services</t>
  </si>
  <si>
    <t>Armoured vehicle conversion services</t>
  </si>
  <si>
    <t>GB0009697037</t>
  </si>
  <si>
    <t>108.</t>
  </si>
  <si>
    <t>CHONGQING HENGTONG COACH CO., LTD</t>
  </si>
  <si>
    <t>Acquisition 59%</t>
  </si>
  <si>
    <t>CN9360172433</t>
  </si>
  <si>
    <t>Coach manufacturer</t>
  </si>
  <si>
    <t>109.</t>
  </si>
  <si>
    <t>POWER SOLUTIONS INTERNATIONAL INC.</t>
  </si>
  <si>
    <t>PROFESSIONAL POWER PRODUCTS INC.</t>
  </si>
  <si>
    <t>US132546121L</t>
  </si>
  <si>
    <t>US330963637</t>
  </si>
  <si>
    <t>Industrial cleantech engines manufacturer</t>
  </si>
  <si>
    <t>28110</t>
  </si>
  <si>
    <t>Manufacture of engines and turbines, except aircraft, vehicle and cycle engines</t>
  </si>
  <si>
    <t>Industrial trailers manufacturer</t>
  </si>
  <si>
    <t>US73933G2021</t>
  </si>
  <si>
    <t>OTC Bulletin Board</t>
  </si>
  <si>
    <t>110.</t>
  </si>
  <si>
    <t>S&amp;T MOTIV CO., LTD</t>
  </si>
  <si>
    <t>S&amp;T CORPORATION</t>
  </si>
  <si>
    <t>Acquisition 50.663%</t>
  </si>
  <si>
    <t>KR1942110090598</t>
  </si>
  <si>
    <t>KR1801110396069</t>
  </si>
  <si>
    <t>Motor vehicle electronic equipment manufacturer</t>
  </si>
  <si>
    <t>Air cooler and heating equipment manufacturer</t>
  </si>
  <si>
    <t>KR7064960008</t>
  </si>
  <si>
    <t>111.</t>
  </si>
  <si>
    <t>XUZHOU HANDLER SPECIAL VEHICLE CO., LTD</t>
  </si>
  <si>
    <t>SHENZHEN LIANSHUO AUTOMATION TECHNOLOGY CO., LTD</t>
  </si>
  <si>
    <t>CN*Z00115059</t>
  </si>
  <si>
    <t>CN40378PC</t>
  </si>
  <si>
    <t>Overhead working truck manufacturer</t>
  </si>
  <si>
    <t>Automatic backlight module testing equipment manufacturer</t>
  </si>
  <si>
    <t>CNE1000011W1</t>
  </si>
  <si>
    <t>112.</t>
  </si>
  <si>
    <t>SHILOH INDUSTRIES INC.</t>
  </si>
  <si>
    <t>CONTECH CASTINGS LLC</t>
  </si>
  <si>
    <t>US223305902</t>
  </si>
  <si>
    <t>US510347683</t>
  </si>
  <si>
    <t>Automotive lightweighting, noise, vibration and harshness solutions manufacturer</t>
  </si>
  <si>
    <t>Automotive high-pressure aluminum die cast parts manufacturer</t>
  </si>
  <si>
    <t>US8245431023</t>
  </si>
  <si>
    <t>113.</t>
  </si>
  <si>
    <t>FINNVEDEN METAL STRUCTURES AB</t>
  </si>
  <si>
    <t>SE5565028338</t>
  </si>
  <si>
    <t>Automotive steel, aluminium and magnesium components manufacturer</t>
  </si>
  <si>
    <t>114.</t>
  </si>
  <si>
    <t>AIRBUS GROUP INC.'S TEST AND SERVICES DIVISION ASSETS</t>
  </si>
  <si>
    <t>Defence and homeland security provider</t>
  </si>
  <si>
    <t>115.</t>
  </si>
  <si>
    <t>LH GROUP HOLDINGS LTD</t>
  </si>
  <si>
    <t>GB02097233</t>
  </si>
  <si>
    <t>Passenger rail product wholesaler</t>
  </si>
  <si>
    <t>Wholesale of other machinery and equipment</t>
  </si>
  <si>
    <t>46690</t>
  </si>
  <si>
    <t>116.</t>
  </si>
  <si>
    <t>GENERAL MOTORS COMPANY</t>
  </si>
  <si>
    <t>SIDECAR TECHNOLOGIES INC.'S ASSETS</t>
  </si>
  <si>
    <t>US270756180</t>
  </si>
  <si>
    <t>Online peer-to-peer ridesharing marketplace mobile platform operator</t>
  </si>
  <si>
    <t>US37045V1008</t>
  </si>
  <si>
    <t>117.</t>
  </si>
  <si>
    <t>LIPPERT COMPONENTS INC.</t>
  </si>
  <si>
    <t>LEXINGTON SEATING CORPORATION'S BUSINESS AND CERTAIN ASSETS</t>
  </si>
  <si>
    <t>US133250533</t>
  </si>
  <si>
    <t>Recreational vehicles and caravan components manufacturer holding company</t>
  </si>
  <si>
    <t>Motor vehicle seating manufacturer</t>
  </si>
  <si>
    <t>US50189K1034</t>
  </si>
  <si>
    <t>118.</t>
  </si>
  <si>
    <t>SENIOR PLC</t>
  </si>
  <si>
    <t>GAMCO ACQUISITION COMPANY</t>
  </si>
  <si>
    <t>GB00282772</t>
  </si>
  <si>
    <t>High technology aerospace components and systems manufacturer</t>
  </si>
  <si>
    <t>Land vehicle engineered high-precision machined steel components manufacturer holding company</t>
  </si>
  <si>
    <t>GB0007958233</t>
  </si>
  <si>
    <t>119.</t>
  </si>
  <si>
    <t>ARC WIRELESS SOLUTIONS INC.</t>
  </si>
  <si>
    <t>ADVANCED FORMING TECHNOLOGY INC.</t>
  </si>
  <si>
    <t>US149200149L</t>
  </si>
  <si>
    <t>US870454148</t>
  </si>
  <si>
    <t>Wireless software solutions provider</t>
  </si>
  <si>
    <t>Metal injection moulding components manufacturer</t>
  </si>
  <si>
    <t>US00213H1059</t>
  </si>
  <si>
    <t>120.</t>
  </si>
  <si>
    <t>HIB-TRIM PART SOLUTIONS BRUCHSAL GMBH &amp; CO. KG</t>
  </si>
  <si>
    <t>DE7050009708</t>
  </si>
  <si>
    <t>Automotive interior wood product manufacturer</t>
  </si>
  <si>
    <t>121.</t>
  </si>
  <si>
    <t>WEIHAI GUANGTAI AIRPORT EQUIPMENT CO., LTD</t>
  </si>
  <si>
    <t>TIANJIN ALL CHINA TIMES AEROSPACE TECHNOLOGY CO., LTD</t>
  </si>
  <si>
    <t>Acquisition 57.8%</t>
  </si>
  <si>
    <t>CN9371035872</t>
  </si>
  <si>
    <t>CN31664PC</t>
  </si>
  <si>
    <t>Airport used ice-melted, fuelling car, medical car and other vehicles manufacturer</t>
  </si>
  <si>
    <t>Unmanned aerial vehicle (UAV) manufacturer</t>
  </si>
  <si>
    <t>CNE000001QT0</t>
  </si>
  <si>
    <t>122.</t>
  </si>
  <si>
    <t>WORKHORSE RAIL LLC</t>
  </si>
  <si>
    <t>US165295566L</t>
  </si>
  <si>
    <t>Freight car metal parts manufacturer</t>
  </si>
  <si>
    <t>Manufacture of other fabricated metal products n.e.c.</t>
  </si>
  <si>
    <t>25990</t>
  </si>
  <si>
    <t>123.</t>
  </si>
  <si>
    <t>NICE HOLDINGS CO., LTD</t>
  </si>
  <si>
    <t>BBS GMBH</t>
  </si>
  <si>
    <t>Acquisition 80%</t>
  </si>
  <si>
    <t>DE6070612863</t>
  </si>
  <si>
    <t>KR1101110505614</t>
  </si>
  <si>
    <t>Credit rating services holding company</t>
  </si>
  <si>
    <t>82911</t>
  </si>
  <si>
    <t>Activities of collection agencies</t>
  </si>
  <si>
    <t>Lightweight wheels for passenger and sports cars manufacturer</t>
  </si>
  <si>
    <t>KR7034310003</t>
  </si>
  <si>
    <t>124.</t>
  </si>
  <si>
    <t>FOX FACTORY HOLDING CORPORATION</t>
  </si>
  <si>
    <t>SPORT TRUCK USA INC.'S ASSETS</t>
  </si>
  <si>
    <t>US261647258</t>
  </si>
  <si>
    <t>Mountain bike suspension products manufacturer holding company</t>
  </si>
  <si>
    <t>Truck suspension system retailer</t>
  </si>
  <si>
    <t>US35138V1026</t>
  </si>
  <si>
    <t>Wholesale trade of motor vehicle parts and accessories</t>
  </si>
  <si>
    <t>45310</t>
  </si>
  <si>
    <t>126.</t>
  </si>
  <si>
    <t>HALLA CLIMATE CONTROL CORPORATION</t>
  </si>
  <si>
    <t>CLIMATE SYSTEMS MEXICANA SA DE CV</t>
  </si>
  <si>
    <t>MXCSM9204097Q1</t>
  </si>
  <si>
    <t>KR1347110002206</t>
  </si>
  <si>
    <t>Car air-conditioning system manufacturer</t>
  </si>
  <si>
    <t>Automotive air conditioning parts wholesaler</t>
  </si>
  <si>
    <t>KR7018880005</t>
  </si>
  <si>
    <t>127.</t>
  </si>
  <si>
    <t>HUANGSHAN JINMA CO., LTD</t>
  </si>
  <si>
    <t>SHANGHAI FEIZHONG AUTOMOTIVE PARTS CO., LTD</t>
  </si>
  <si>
    <t>CN9360219557</t>
  </si>
  <si>
    <t>CN30126PC</t>
  </si>
  <si>
    <t>Automobile meters manufacturer</t>
  </si>
  <si>
    <t>CNE000001337</t>
  </si>
  <si>
    <t>128.</t>
  </si>
  <si>
    <t>TOROTRAK PLC</t>
  </si>
  <si>
    <t>FLYBRID AUTOMOTIVE LTD</t>
  </si>
  <si>
    <t>Acquisition increased from 20% to 100%</t>
  </si>
  <si>
    <t>GB06025271</t>
  </si>
  <si>
    <t>GB03580465</t>
  </si>
  <si>
    <t>Gearless traction technology developer</t>
  </si>
  <si>
    <t>Low carbon vehicle technology manufacturer</t>
  </si>
  <si>
    <t>GB0002922382</t>
  </si>
  <si>
    <t>129.</t>
  </si>
  <si>
    <t>TWINTEC AG</t>
  </si>
  <si>
    <t>BAUMOT AG SCHWEIZ</t>
  </si>
  <si>
    <t>CH</t>
  </si>
  <si>
    <t>Acquisition increased from 25% to 95.3%</t>
  </si>
  <si>
    <t>CHCHE112188595</t>
  </si>
  <si>
    <t>DE5030252559</t>
  </si>
  <si>
    <t>Exhaust emission-reducing products manufacturer</t>
  </si>
  <si>
    <t>Diesel particulate filter products manufacturer</t>
  </si>
  <si>
    <t>DE000A2DAM11</t>
  </si>
  <si>
    <t>130.</t>
  </si>
  <si>
    <t>VISTEON HUNGARY KFT</t>
  </si>
  <si>
    <t>HU</t>
  </si>
  <si>
    <t>HU10413214</t>
  </si>
  <si>
    <t>Climate control components for the automotive industry manufacturer</t>
  </si>
  <si>
    <t>131.</t>
  </si>
  <si>
    <t>TURKIYE SISE VE CAM FABRIKALARI AS</t>
  </si>
  <si>
    <t>TR</t>
  </si>
  <si>
    <t>RICHARD FRITZ GMBH + CO. KG</t>
  </si>
  <si>
    <t>DE7070175289</t>
  </si>
  <si>
    <t>TR90015ET</t>
  </si>
  <si>
    <t>Flat glass manufacturer</t>
  </si>
  <si>
    <t>23110</t>
  </si>
  <si>
    <t>Manufacture of flat glass</t>
  </si>
  <si>
    <t>Automotive glazing and glass coatings services</t>
  </si>
  <si>
    <t>TRASISEW91Q3</t>
  </si>
  <si>
    <t>Istanbul Stock Exchange</t>
  </si>
  <si>
    <t>132.</t>
  </si>
  <si>
    <t>AEROSAT CORPORATION'S CERTAIN ASSETS</t>
  </si>
  <si>
    <t>Aircraft antenna systems developer</t>
  </si>
  <si>
    <t>Manufacture of telegraph and telephone apparatus and equipment</t>
  </si>
  <si>
    <t>26301</t>
  </si>
  <si>
    <t>133.</t>
  </si>
  <si>
    <t>PYUNG HWA INDUSTRIAL CO., LTD</t>
  </si>
  <si>
    <t>PYUNG HWA ANTI-VIBRATION SYSTEM CO., LTD</t>
  </si>
  <si>
    <t>KR1701110355257</t>
  </si>
  <si>
    <t>KR1701110006412</t>
  </si>
  <si>
    <t>Motor vehicle part manufacturer</t>
  </si>
  <si>
    <t>Noise and vibration free motor vehicle part manufacturer</t>
  </si>
  <si>
    <t>KR7010770006</t>
  </si>
  <si>
    <t>134.</t>
  </si>
  <si>
    <t>KORID INC.</t>
  </si>
  <si>
    <t>DST CO., LTD</t>
  </si>
  <si>
    <t>KR1942110015778</t>
  </si>
  <si>
    <t>KR1312110003976</t>
  </si>
  <si>
    <t>Semiconductor testing device manufacturer</t>
  </si>
  <si>
    <t>27120</t>
  </si>
  <si>
    <t>Manufacture of electricity distribution and control apparatus</t>
  </si>
  <si>
    <t>KR7033430000</t>
  </si>
  <si>
    <t>KOSDAQ</t>
  </si>
  <si>
    <t>136.</t>
  </si>
  <si>
    <t>GLOBAL SM TECH LTD</t>
  </si>
  <si>
    <t>INDUSTRIAS GOL SA</t>
  </si>
  <si>
    <t>ESA20438602</t>
  </si>
  <si>
    <t>KY41368FK</t>
  </si>
  <si>
    <t>Screw, shaft and spring products manufacturer holding company</t>
  </si>
  <si>
    <t>Motor vehicle metal stamping company</t>
  </si>
  <si>
    <t>KYG3931T1076</t>
  </si>
  <si>
    <t>137.</t>
  </si>
  <si>
    <t>PGA ELECTRONIC SA</t>
  </si>
  <si>
    <t>FR350534939</t>
  </si>
  <si>
    <t>Aircraft seat motion equipment manufacturer</t>
  </si>
  <si>
    <t>138.</t>
  </si>
  <si>
    <t>FAW CAR CO., LTD</t>
  </si>
  <si>
    <t>FAW BHARAT FORGE (CHANGCHUN) CO., LTD</t>
  </si>
  <si>
    <t>Acquisition increased from 48.15% to 100%</t>
  </si>
  <si>
    <t>CN*L000000203647</t>
  </si>
  <si>
    <t>CN30200PC</t>
  </si>
  <si>
    <t>Forging mold manufacturer</t>
  </si>
  <si>
    <t>CNE000000R85</t>
  </si>
  <si>
    <t>140.</t>
  </si>
  <si>
    <t>C2CE PTY LTD</t>
  </si>
  <si>
    <t>AU138643697</t>
  </si>
  <si>
    <t>Railway signal and industrial communication equipment manufacturer</t>
  </si>
  <si>
    <t>141.</t>
  </si>
  <si>
    <t>WESTPORT INNOVATIONS INC.</t>
  </si>
  <si>
    <t>BAF TECHNOLOGIES INC.</t>
  </si>
  <si>
    <t>US*190521544414</t>
  </si>
  <si>
    <t>CA31045NC</t>
  </si>
  <si>
    <t>Diesel engine technology manufacturer</t>
  </si>
  <si>
    <t>Natural gas motor vehicle conversion services</t>
  </si>
  <si>
    <t>CA9609083097</t>
  </si>
  <si>
    <t>142.</t>
  </si>
  <si>
    <t>HUNAN JIANGNAN RED ARROW CO., LTD</t>
  </si>
  <si>
    <t>ZHENGZHOU HONGYU SPECIAL VEHICLE CO., LTD</t>
  </si>
  <si>
    <t>CN9360245190</t>
  </si>
  <si>
    <t>CN31431PC</t>
  </si>
  <si>
    <t>Cylinder liner manufacturer</t>
  </si>
  <si>
    <t>Special purpose vehicles manufacturer</t>
  </si>
  <si>
    <t>CNE000000198</t>
  </si>
  <si>
    <t>144.</t>
  </si>
  <si>
    <t>FIDELITY NATIONAL FINANCIAL INC.</t>
  </si>
  <si>
    <t>REMY INTERNATIONAL INC. (OLD)</t>
  </si>
  <si>
    <t>Acquisition increased from 39.2% to 50.2%</t>
  </si>
  <si>
    <t>US161725106</t>
  </si>
  <si>
    <t>Title insurance services holding company</t>
  </si>
  <si>
    <t>65120</t>
  </si>
  <si>
    <t>Non-life insurance</t>
  </si>
  <si>
    <t>Automotive electrical components manufacturer</t>
  </si>
  <si>
    <t>US31620R3030</t>
  </si>
  <si>
    <t>145.</t>
  </si>
  <si>
    <t>GREEN AUTOMOTIVE COMPANY CORPORATION</t>
  </si>
  <si>
    <t>LIBERTY ELECTRIC CARS LTD</t>
  </si>
  <si>
    <t>GB05994519</t>
  </si>
  <si>
    <t>US223680581</t>
  </si>
  <si>
    <t>Eco-friendly vehicle wholesaler</t>
  </si>
  <si>
    <t>45111</t>
  </si>
  <si>
    <t>Sale of new cars and light motor vehicles</t>
  </si>
  <si>
    <t>Electric car manufacturer</t>
  </si>
  <si>
    <t>US39260A1007</t>
  </si>
  <si>
    <t>148.</t>
  </si>
  <si>
    <t>ZHEJIANG VIE SCIENCE &amp; TECHNOLOGY CO., LTD</t>
  </si>
  <si>
    <t>ZHEJIANG VIE PUMP-MANU CO., LTD</t>
  </si>
  <si>
    <t>CN40361PC</t>
  </si>
  <si>
    <t>Automobile braking system and other parts manufacturer</t>
  </si>
  <si>
    <t>Automotive power steering pump equipment manufacturer</t>
  </si>
  <si>
    <t>CNE1000013Y3</t>
  </si>
  <si>
    <t>149.</t>
  </si>
  <si>
    <t>MAX-VIZ INC.</t>
  </si>
  <si>
    <t>US128152921L</t>
  </si>
  <si>
    <t>Avionic enhanced vision systems equipment manufacturer</t>
  </si>
  <si>
    <t>150.</t>
  </si>
  <si>
    <t>WOOSHIN SYSTEMS CO., LTD</t>
  </si>
  <si>
    <t>DBI INC.</t>
  </si>
  <si>
    <t>KR1301110006816</t>
  </si>
  <si>
    <t>KR1101110366719</t>
  </si>
  <si>
    <t>Automotive body assembly system manufacturer</t>
  </si>
  <si>
    <t>Motor vehicles parts manufacturer</t>
  </si>
  <si>
    <t>KR7017370008</t>
  </si>
  <si>
    <t>151.</t>
  </si>
  <si>
    <t>CORE MOLDING TECHNOLOGIES INC.</t>
  </si>
  <si>
    <t>CPI BINANI INC.'S ASSETS</t>
  </si>
  <si>
    <t>US311481870</t>
  </si>
  <si>
    <t>Thermoplastics compression molded composite parts manufacturer</t>
  </si>
  <si>
    <t>US2186831002</t>
  </si>
  <si>
    <t>NYSE MKT</t>
  </si>
  <si>
    <t>Manufacture of other plastic products</t>
  </si>
  <si>
    <t>22290</t>
  </si>
  <si>
    <t>MY</t>
  </si>
  <si>
    <t>153.</t>
  </si>
  <si>
    <t>IA, INC.</t>
  </si>
  <si>
    <t>HIVRON INC.</t>
  </si>
  <si>
    <t>Acquisition 50.93%</t>
  </si>
  <si>
    <t>KR2101110038698</t>
  </si>
  <si>
    <t>KR1101110963341</t>
  </si>
  <si>
    <t>Chipsets used in wireless and multimedia communications manufacturer</t>
  </si>
  <si>
    <t>Electrical automotive parts manufacturer</t>
  </si>
  <si>
    <t>KR7038880001</t>
  </si>
  <si>
    <t>154.</t>
  </si>
  <si>
    <t>KYUNGCHANG INDUSTRIAL CORPORATION</t>
  </si>
  <si>
    <t>KYUNG CHANG WIPER CORPORATION</t>
  </si>
  <si>
    <t>Acquisition increased from 42.77% to 79.63% - Acting in concert</t>
  </si>
  <si>
    <t>KR1701110033093</t>
  </si>
  <si>
    <t>KR1701110007733</t>
  </si>
  <si>
    <t>KR7024910002</t>
  </si>
  <si>
    <t>155.</t>
  </si>
  <si>
    <t>PUREDEPTH INC.</t>
  </si>
  <si>
    <t>US470892061</t>
  </si>
  <si>
    <t>3-D display software developer</t>
  </si>
  <si>
    <t>157.</t>
  </si>
  <si>
    <t>CONCENTRIC AB</t>
  </si>
  <si>
    <t>LICOS TRUCKTEC GMBH</t>
  </si>
  <si>
    <t>DE7130093131</t>
  </si>
  <si>
    <t>SE5568284995</t>
  </si>
  <si>
    <t>Hydraulic systems and pumps manufacturer</t>
  </si>
  <si>
    <t>Truck electromagnetic clutch for water pumps and fan applications manufacturer</t>
  </si>
  <si>
    <t>SE0003950864</t>
  </si>
  <si>
    <t>158.</t>
  </si>
  <si>
    <t>BISON COACH LLC'S NET ASSETS</t>
  </si>
  <si>
    <t>Travel and horse trailers manufacturer</t>
  </si>
  <si>
    <t>160.</t>
  </si>
  <si>
    <t>SABRE MANUFACTURING LLC</t>
  </si>
  <si>
    <t>US132899832L</t>
  </si>
  <si>
    <t>Liquid storage and containment tanks manufacturer</t>
  </si>
  <si>
    <t>Manufacture of other tanks, reservoirs and containers of metal</t>
  </si>
  <si>
    <t>25290</t>
  </si>
  <si>
    <t>161.</t>
  </si>
  <si>
    <t>SHINMAYWA INDUSTRIES LTD</t>
  </si>
  <si>
    <t>FUJI HEAVY INDUSTRIES LTD'S REFUSE COLLECTOR BUSINESS</t>
  </si>
  <si>
    <t>JP7140001082323</t>
  </si>
  <si>
    <t>Amphibian aircraft manufacturer</t>
  </si>
  <si>
    <t>Refuse collector manufacturer</t>
  </si>
  <si>
    <t>JP3384600007</t>
  </si>
  <si>
    <t>162.</t>
  </si>
  <si>
    <t>ZASTAL SA</t>
  </si>
  <si>
    <t>PL</t>
  </si>
  <si>
    <t>CSY SA</t>
  </si>
  <si>
    <t>Acquisition 82.48%</t>
  </si>
  <si>
    <t>PL519608547</t>
  </si>
  <si>
    <t>PL006104350</t>
  </si>
  <si>
    <t>Steel structures manufacturer</t>
  </si>
  <si>
    <t>25110</t>
  </si>
  <si>
    <t>Manufacture of metal structures and parts of structures</t>
  </si>
  <si>
    <t>Motor vehicles components manufacturer</t>
  </si>
  <si>
    <t>PLZSTAL00012</t>
  </si>
  <si>
    <t>Warsaw Stock Exchange</t>
  </si>
  <si>
    <t>163.</t>
  </si>
  <si>
    <t>NEWPORT COACHWORKS INC.</t>
  </si>
  <si>
    <t>Bus manufacturer</t>
  </si>
  <si>
    <t>164.</t>
  </si>
  <si>
    <t>THULE GROUP AB</t>
  </si>
  <si>
    <t>GMG BV</t>
  </si>
  <si>
    <t>NL29036542</t>
  </si>
  <si>
    <t>SE5567706311</t>
  </si>
  <si>
    <t>Roof racks, roof boxes and bike carriers manufacturer</t>
  </si>
  <si>
    <t>Child bike seat manufacturer</t>
  </si>
  <si>
    <t>SE0006422390</t>
  </si>
  <si>
    <t>Manufacture of sports goods</t>
  </si>
  <si>
    <t>32300</t>
  </si>
  <si>
    <t>165.</t>
  </si>
  <si>
    <t>COMMERCIAL VEHICLE GROUP INC.</t>
  </si>
  <si>
    <t>DALTEK LLC'S ASSETS</t>
  </si>
  <si>
    <t>US411990662</t>
  </si>
  <si>
    <t>Interior motor vehicle related products for medium and large sized vehicles manufacturer</t>
  </si>
  <si>
    <t>Hydrographics and water transfer printing services</t>
  </si>
  <si>
    <t>US2026081057</t>
  </si>
  <si>
    <t>167.</t>
  </si>
  <si>
    <t>CHONGQING HENGTONG ELECTRIC BUS POWER SYSTEM CO., LTD</t>
  </si>
  <si>
    <t>Acquisition increased from 31% to 66%</t>
  </si>
  <si>
    <t>CN*Z00069296</t>
  </si>
  <si>
    <t>Electric bus power system manufacturer</t>
  </si>
  <si>
    <t>168.</t>
  </si>
  <si>
    <t>ECOPLASTIC CORPORATION</t>
  </si>
  <si>
    <t>KOSMO CO., LTD</t>
  </si>
  <si>
    <t>Acquisition 69.51%</t>
  </si>
  <si>
    <t>KR1348110003418</t>
  </si>
  <si>
    <t>KR1712110001253</t>
  </si>
  <si>
    <t>Automobile components manufacturer</t>
  </si>
  <si>
    <t>Automobile steering wheel and other parts manufacturer</t>
  </si>
  <si>
    <t>KR7038110003</t>
  </si>
  <si>
    <t>169.</t>
  </si>
  <si>
    <t>PENSACOLA DIESEL INC.'S REMANUFACTURING OPERATIONS</t>
  </si>
  <si>
    <t>Diesel pumps manufacturer</t>
  </si>
  <si>
    <t>170.</t>
  </si>
  <si>
    <t>NAMSUN ALUMINIUM CO., LTD</t>
  </si>
  <si>
    <t>ADM21 CO., LTD</t>
  </si>
  <si>
    <t>KR1350110081485</t>
  </si>
  <si>
    <t>KR1701110005042</t>
  </si>
  <si>
    <t>Aluminium window and door manufacturer</t>
  </si>
  <si>
    <t>25120</t>
  </si>
  <si>
    <t>Manufacture of doors and windows of metal</t>
  </si>
  <si>
    <t>KR7008350001</t>
  </si>
  <si>
    <t>172.</t>
  </si>
  <si>
    <t>ANNEX MANUFACTURING INC.</t>
  </si>
  <si>
    <t>US*190521540725</t>
  </si>
  <si>
    <t>Automotive and truck climate control products wholesaler</t>
  </si>
  <si>
    <t>174.</t>
  </si>
  <si>
    <t>ONSPOT of NORTH AMERICA INC.</t>
  </si>
  <si>
    <t>USD232987961D</t>
  </si>
  <si>
    <t>Automatic tyre chain manufacturer</t>
  </si>
  <si>
    <t>Acquisition 70%</t>
  </si>
  <si>
    <t>177.</t>
  </si>
  <si>
    <t>KONTEC GMBH</t>
  </si>
  <si>
    <t>DE7330333822</t>
  </si>
  <si>
    <t>OEM exhaust gas after-treatment systems developer</t>
  </si>
  <si>
    <t>178.</t>
  </si>
  <si>
    <t>LINGYUN INDUSTRIAL CO., LTD</t>
  </si>
  <si>
    <t>WALDASCHAFF AUTOMOTIVE GMBH</t>
  </si>
  <si>
    <t>DE8010090673</t>
  </si>
  <si>
    <t>CN31005PC</t>
  </si>
  <si>
    <t>Metal auto parts manufacturer</t>
  </si>
  <si>
    <t>Vehicle part manufacturer</t>
  </si>
  <si>
    <t>CNE000001FN6</t>
  </si>
  <si>
    <t>179.</t>
  </si>
  <si>
    <t>SHANDONG SINOCERA FUNCTIONAL MATERIAL CO., LTD</t>
  </si>
  <si>
    <t>JIANGXI BOJING TECHNOLOGY CO., LTD</t>
  </si>
  <si>
    <t>CN9382796361</t>
  </si>
  <si>
    <t>CN40545PC</t>
  </si>
  <si>
    <t>Barium titanate powder manufacturer</t>
  </si>
  <si>
    <t>Automobile exhaust catalytic components manufacturer</t>
  </si>
  <si>
    <t>CNE100001FB0</t>
  </si>
  <si>
    <t>181.</t>
  </si>
  <si>
    <t>SHIMGE PUMP INDUSTRY GROUP CO., LTD</t>
  </si>
  <si>
    <t>FAI ELECTRONICS CO., LTD</t>
  </si>
  <si>
    <t>CN9360035678</t>
  </si>
  <si>
    <t>CN40223PC</t>
  </si>
  <si>
    <t>Pump manufacturer</t>
  </si>
  <si>
    <t>Auto engine manufacturer</t>
  </si>
  <si>
    <t>CNE100000YJ6</t>
  </si>
  <si>
    <t>182.</t>
  </si>
  <si>
    <t>ENTEREX INTERNATIONAL LTD</t>
  </si>
  <si>
    <t>AVA BENELUX BV</t>
  </si>
  <si>
    <t>Acquisition 76.23% and 100%</t>
  </si>
  <si>
    <t>NL14008436</t>
  </si>
  <si>
    <t>KY40604FC</t>
  </si>
  <si>
    <t>Automotive engine cooling and air conditioning products wholesalers</t>
  </si>
  <si>
    <t>KYG316231045</t>
  </si>
  <si>
    <t>Taiwan Stock Exchange</t>
  </si>
  <si>
    <t>Wholesale of hardware, plumbing and heating equipment and supplies</t>
  </si>
  <si>
    <t>46740</t>
  </si>
  <si>
    <t>184.</t>
  </si>
  <si>
    <t>LECIP HOLDINGS CORPORATION</t>
  </si>
  <si>
    <t>ARCONTIA INTERNATIONAL AB</t>
  </si>
  <si>
    <t>SE5568984909</t>
  </si>
  <si>
    <t>JP7200001010392</t>
  </si>
  <si>
    <t>Automobile-used electronic equipment manufacturer holding company</t>
  </si>
  <si>
    <t>Smart card hardware developer</t>
  </si>
  <si>
    <t>JP3979550005</t>
  </si>
  <si>
    <t>185.</t>
  </si>
  <si>
    <t>SHANGHAI GRAMAN INTERNATIONAL FIRE EQUIPMENT CO., LTD</t>
  </si>
  <si>
    <t>CN9360411456</t>
  </si>
  <si>
    <t>Firefighting vehicle manufacturer</t>
  </si>
  <si>
    <t>186.</t>
  </si>
  <si>
    <t>GESTAMP AUTOMOCION SA</t>
  </si>
  <si>
    <t>SISTEMAS MECANICOS AVANZADOS SL</t>
  </si>
  <si>
    <t>ESB81534406</t>
  </si>
  <si>
    <t>ESA48943864</t>
  </si>
  <si>
    <t>Metal automotive components and structural systems holding company</t>
  </si>
  <si>
    <t>Structural metal products manufacturer</t>
  </si>
  <si>
    <t>ES0105223004</t>
  </si>
  <si>
    <t>187.</t>
  </si>
  <si>
    <t>CCL INDUSTRIES INC.</t>
  </si>
  <si>
    <t>INT AMERICA LLC'S ASSETS</t>
  </si>
  <si>
    <t>CA20209NC</t>
  </si>
  <si>
    <t>Packaging and labelling services</t>
  </si>
  <si>
    <t>82920</t>
  </si>
  <si>
    <t>Packaging activities</t>
  </si>
  <si>
    <t>CA1249003098</t>
  </si>
  <si>
    <t>190.</t>
  </si>
  <si>
    <t>CHONGQING LANDAI POWERTRAIN CORPORATION LTD</t>
  </si>
  <si>
    <t>CHONGQING DIHAN POWER MACHINERY CO., LTD</t>
  </si>
  <si>
    <t>Acquisition increased from 32% to 68%</t>
  </si>
  <si>
    <t>CN42624PC</t>
  </si>
  <si>
    <t>Motor vehicles transmission parts manufacturer</t>
  </si>
  <si>
    <t>Automobile engine cylinder and crankshaft manufacturer</t>
  </si>
  <si>
    <t>CNE100002060</t>
  </si>
  <si>
    <t>193.</t>
  </si>
  <si>
    <t>JIANGSU YUNYI ELECTRIC CO., LTD</t>
  </si>
  <si>
    <t>SHENZHEN YUNBO TECHNOLOGY ELECTRONICS CO., LTD</t>
  </si>
  <si>
    <t>Acquisition 85%</t>
  </si>
  <si>
    <t>CN40606PC</t>
  </si>
  <si>
    <t>Automotive rectifiers, regulators, and diodes manufacturer</t>
  </si>
  <si>
    <t>Automotive electronic equipment manufacturer</t>
  </si>
  <si>
    <t>CNE100001CX1</t>
  </si>
  <si>
    <t>194.</t>
  </si>
  <si>
    <t>SEUNGCHANG AIRTEK INC.</t>
  </si>
  <si>
    <t>COSMOCELL CO., LTD</t>
  </si>
  <si>
    <t>KR1346110017653</t>
  </si>
  <si>
    <t>KR1313110020308</t>
  </si>
  <si>
    <t>Motor vehicle air filters manufacturer</t>
  </si>
  <si>
    <t>KR7080470008</t>
  </si>
  <si>
    <t>195.</t>
  </si>
  <si>
    <t>GI TECHNOLOGIES (BEIJING) CO., LTD</t>
  </si>
  <si>
    <t>CHENGDU HANGFA SPECIAL VEHICLE CO., LTD</t>
  </si>
  <si>
    <t>CN40625PC</t>
  </si>
  <si>
    <t>Oil exploration equipment manufacturer</t>
  </si>
  <si>
    <t>Cement series special vehicle manufacturer</t>
  </si>
  <si>
    <t>CNE100001CZ6</t>
  </si>
  <si>
    <t>196.</t>
  </si>
  <si>
    <t>GEUMHWA PSC CO., LTD</t>
  </si>
  <si>
    <t>ANSEONG ELECTRIC CO., LTD</t>
  </si>
  <si>
    <t>Acquisition 78%</t>
  </si>
  <si>
    <t>KR*Z00031091</t>
  </si>
  <si>
    <t>KR1101110295778</t>
  </si>
  <si>
    <t>Industrial plant construction services</t>
  </si>
  <si>
    <t>42990</t>
  </si>
  <si>
    <t>Construction of other civil engineering projects n.e.c.</t>
  </si>
  <si>
    <t>KR7036190007</t>
  </si>
  <si>
    <t>197.</t>
  </si>
  <si>
    <t>BOON KOON GROUP BHD</t>
  </si>
  <si>
    <t>GKY EQUIPMENT RENTAL (M) SDN BHD</t>
  </si>
  <si>
    <t>MY553434-U</t>
  </si>
  <si>
    <t>Rebuilt and reconditioned commercial vehicles manufacturer holding company</t>
  </si>
  <si>
    <t>Forklifts, heavy equipment, machineries, component parts, attachments and accessories rental services</t>
  </si>
  <si>
    <t>MYL7187OO007</t>
  </si>
  <si>
    <t>Bursa Malaysia</t>
  </si>
  <si>
    <t>Renting and leasing of construction and civil engineering machinery and equipment</t>
  </si>
  <si>
    <t>77320</t>
  </si>
  <si>
    <t>198.</t>
  </si>
  <si>
    <t>GROCLIN SA</t>
  </si>
  <si>
    <t>CADM AUTOMOTIVE SP ZOO</t>
  </si>
  <si>
    <t>PL122553776</t>
  </si>
  <si>
    <t>PL970679408</t>
  </si>
  <si>
    <t>Automotive seating manufacturer</t>
  </si>
  <si>
    <t>Automotive engineering services</t>
  </si>
  <si>
    <t>PLINTGR00013</t>
  </si>
  <si>
    <t>199.</t>
  </si>
  <si>
    <t>TRICORN GROUP PLC</t>
  </si>
  <si>
    <t>WHITLEY PRODUCTS INC.'S CERTAIN ASSETS</t>
  </si>
  <si>
    <t>GB01999619</t>
  </si>
  <si>
    <t>Pipe and tubing manufacturer</t>
  </si>
  <si>
    <t>24200</t>
  </si>
  <si>
    <t>Manufacture of tubes, pipes, hollow profiles and related fittings, of steel</t>
  </si>
  <si>
    <t>Tubular automotive products manufacturer</t>
  </si>
  <si>
    <t>GB0009716340</t>
  </si>
  <si>
    <t>200.</t>
  </si>
  <si>
    <t>AC SA</t>
  </si>
  <si>
    <t>BIAZET SA</t>
  </si>
  <si>
    <t>Acquisition increased from 40.33% to 53.47%</t>
  </si>
  <si>
    <t>PL050287907</t>
  </si>
  <si>
    <t>PL050643816</t>
  </si>
  <si>
    <t>Automotive LPG/CNG systems manufacturer</t>
  </si>
  <si>
    <t>Household appliances manufacturer</t>
  </si>
  <si>
    <t>PLACSA000014</t>
  </si>
  <si>
    <t>Manufacture of electric domestic appliances</t>
  </si>
  <si>
    <t>27510</t>
  </si>
  <si>
    <t>201.</t>
  </si>
  <si>
    <t>METAIR INVESTMENTS LTD</t>
  </si>
  <si>
    <t>ZA</t>
  </si>
  <si>
    <t>DYNAMIC BATTERY SERVICES LTD</t>
  </si>
  <si>
    <t>GB02902484</t>
  </si>
  <si>
    <t>ZA194803101306</t>
  </si>
  <si>
    <t>Motor vehicle components manufacturer holding company</t>
  </si>
  <si>
    <t>Specialist batteries and lead acid distributer</t>
  </si>
  <si>
    <t>ZAE000090692</t>
  </si>
  <si>
    <t>Johannesburg Stock Exchange</t>
  </si>
  <si>
    <t>Wholesale of electronic and telecommunications equipment and parts</t>
  </si>
  <si>
    <t>46520</t>
  </si>
  <si>
    <t>202.</t>
  </si>
  <si>
    <t>KARSAN OTOMOTIV SAN VE TIC AS</t>
  </si>
  <si>
    <t>STILE BERTONE SPA'S TRADEMARK</t>
  </si>
  <si>
    <t>TR30333ET</t>
  </si>
  <si>
    <t>Automobile design services</t>
  </si>
  <si>
    <t>TRAKARSN91H7</t>
  </si>
  <si>
    <t>204.</t>
  </si>
  <si>
    <t>GUANGDONG DYNAVOLT POWER TECHNOLOGY CO., LTD</t>
  </si>
  <si>
    <t>SHANTOU DYNAVOLT ZHAOCHENG NEW ENERGY AUTOMOBILE TECHNOLOGY CO., LTD</t>
  </si>
  <si>
    <t>CN40659PC</t>
  </si>
  <si>
    <t>Lead battery manufacturer</t>
  </si>
  <si>
    <t>27200</t>
  </si>
  <si>
    <t>Manufacture of batteries and accumulators</t>
  </si>
  <si>
    <t>CNE100001F45</t>
  </si>
  <si>
    <t>205.</t>
  </si>
  <si>
    <t>ZHEJIANG SHIBAO CO., LTD</t>
  </si>
  <si>
    <t>CHANGCHUN SHILI AUTOMOTIVE BRAKE PARTS CO., LTD</t>
  </si>
  <si>
    <t>CN31346PC</t>
  </si>
  <si>
    <t>Automobile steering column manufacturer</t>
  </si>
  <si>
    <t>Non-asbestos brake pads and parts manufacturer</t>
  </si>
  <si>
    <t>CNE1000004W6</t>
  </si>
  <si>
    <t>207.</t>
  </si>
  <si>
    <t>VALLA SPA</t>
  </si>
  <si>
    <t>IT00111770335</t>
  </si>
  <si>
    <t>Automotive precision pick and carry cranes manufacturer</t>
  </si>
  <si>
    <t>210.</t>
  </si>
  <si>
    <t>TMT MOTOR CORPORATION</t>
  </si>
  <si>
    <t>VN</t>
  </si>
  <si>
    <t>30.4 DESIGN CONSULTING, CONSTRUCTION AND MECHANICAL JOINT STOCK COMPANY</t>
  </si>
  <si>
    <t>Acquisition 68.114%</t>
  </si>
  <si>
    <t>VN0103014956</t>
  </si>
  <si>
    <t>Vans and trucks manufacturer</t>
  </si>
  <si>
    <t>Construction steel structure manufacturer</t>
  </si>
  <si>
    <t>VN000000TMT9</t>
  </si>
  <si>
    <t>HoChiMinh Stock Exchange</t>
  </si>
  <si>
    <t>211.</t>
  </si>
  <si>
    <t>DAESUNG FINE TEC CO., LTD</t>
  </si>
  <si>
    <t>KANGNAM CO., LTD</t>
  </si>
  <si>
    <t>KR1901110055134</t>
  </si>
  <si>
    <t>KR1901110037223</t>
  </si>
  <si>
    <t>Solar heating products manufacturer</t>
  </si>
  <si>
    <t>KR7104040001</t>
  </si>
  <si>
    <t>212.</t>
  </si>
  <si>
    <t>LANDI RENZO SPA</t>
  </si>
  <si>
    <t>EMMEGAS SPA</t>
  </si>
  <si>
    <t>IT01545880351</t>
  </si>
  <si>
    <t>IT00523300358</t>
  </si>
  <si>
    <t>Car fuel system manufacturer</t>
  </si>
  <si>
    <t>Automotive methane and LPG fuel valves manufacturer</t>
  </si>
  <si>
    <t>IT0004210289</t>
  </si>
  <si>
    <t>213.</t>
  </si>
  <si>
    <t>CME GROUP BHD</t>
  </si>
  <si>
    <t>AMAZING AREAS SDN BHD</t>
  </si>
  <si>
    <t>MY*Z00061427</t>
  </si>
  <si>
    <t>MY52235-K</t>
  </si>
  <si>
    <t>Fire fighting vehicle manufacturer holding company</t>
  </si>
  <si>
    <t>Baby and child products retail operating holding company</t>
  </si>
  <si>
    <t>MYL7018OO004</t>
  </si>
  <si>
    <t>Retail sale of games and toys in specialised stores</t>
  </si>
  <si>
    <t>47650</t>
  </si>
  <si>
    <t>214.</t>
  </si>
  <si>
    <t>TABLEO SA'S DISTRIBUTION of AUTOMOTIVE PARTS AND NUMBER PLATES PRODUCTION BUSINESS</t>
  </si>
  <si>
    <t>Car parts wholesaler</t>
  </si>
  <si>
    <t>PLCSYSA00016</t>
  </si>
  <si>
    <t>215.</t>
  </si>
  <si>
    <t>WUHU STERLING STEERING SYSTEM CO., LTD</t>
  </si>
  <si>
    <t>Acquisition increased from 46% to 52%</t>
  </si>
  <si>
    <t>CN9360521103</t>
  </si>
  <si>
    <t>Steering system manufacturer</t>
  </si>
  <si>
    <t>216.</t>
  </si>
  <si>
    <t>TRIGANO SA</t>
  </si>
  <si>
    <t>ZASTAVA INPRO DOO</t>
  </si>
  <si>
    <t>RS</t>
  </si>
  <si>
    <t>RS20898836</t>
  </si>
  <si>
    <t>FR722049459</t>
  </si>
  <si>
    <t>Motorhome and camper van manufacturer</t>
  </si>
  <si>
    <t>Truck trailers manufacturer</t>
  </si>
  <si>
    <t>FR0005691656</t>
  </si>
  <si>
    <t>218.</t>
  </si>
  <si>
    <t>INTER GROCLIN AUTO SA</t>
  </si>
  <si>
    <t>SEATCON AG</t>
  </si>
  <si>
    <t>Acquisition 83.96%</t>
  </si>
  <si>
    <t>DE7330921239</t>
  </si>
  <si>
    <t>Car upholstery manufacturer</t>
  </si>
  <si>
    <t>Car seats manufacturer</t>
  </si>
  <si>
    <t>219.</t>
  </si>
  <si>
    <t>VA AUTOMOTIVE I HASSLEHOLM AB</t>
  </si>
  <si>
    <t>NOCO AB</t>
  </si>
  <si>
    <t>SE5561619858</t>
  </si>
  <si>
    <t>SE5567679625</t>
  </si>
  <si>
    <t>Automotive industry components manufacturer holding company</t>
  </si>
  <si>
    <t>Motor vehicle chair and seat manufacturer</t>
  </si>
  <si>
    <t>SE0006426508</t>
  </si>
  <si>
    <t>220.</t>
  </si>
  <si>
    <t>DEPO AUTO PARTS INDUSTRIAL CO., LTD</t>
  </si>
  <si>
    <t>TW</t>
  </si>
  <si>
    <t>YIYANG AUTOMOTIVE MATERIAL CO., LTD</t>
  </si>
  <si>
    <t>TW59347422</t>
  </si>
  <si>
    <t>Automobile lighting fixture manufacturer</t>
  </si>
  <si>
    <t>Auto parts wholesaler</t>
  </si>
  <si>
    <t>TW0006605009</t>
  </si>
  <si>
    <t>222.</t>
  </si>
  <si>
    <t>BK ALLIANCE SDN BHD</t>
  </si>
  <si>
    <t>MY744621-H</t>
  </si>
  <si>
    <t>Commercial vehicles trading services</t>
  </si>
  <si>
    <t>laufende Nummer</t>
  </si>
  <si>
    <t>horizontal</t>
  </si>
  <si>
    <t>Kurzversion SIC Codes</t>
  </si>
  <si>
    <t>vertikal</t>
  </si>
  <si>
    <t>lateral</t>
  </si>
  <si>
    <t>Announced date</t>
  </si>
  <si>
    <t>Completed date</t>
  </si>
  <si>
    <t>Rumour date</t>
  </si>
  <si>
    <t>Kombinierter SIC Code</t>
  </si>
  <si>
    <t>t-10</t>
  </si>
  <si>
    <t>t-2</t>
  </si>
  <si>
    <t>t-1</t>
  </si>
  <si>
    <t>t1</t>
  </si>
  <si>
    <t>t2</t>
  </si>
  <si>
    <t>t10</t>
  </si>
  <si>
    <t>Ratio</t>
  </si>
  <si>
    <t>M&amp;A Richtung</t>
  </si>
  <si>
    <t>Wert Unternehmen</t>
  </si>
  <si>
    <t>Wert Index</t>
  </si>
  <si>
    <t>Entwicklung Unternehmen t-10 bis t10</t>
  </si>
  <si>
    <t>Entwicklung Unternehmen t-2 bis t2</t>
  </si>
  <si>
    <t>Entwicklung Unternehmen t-1 bis t1</t>
  </si>
  <si>
    <t>Entwicklung Index t-10 bis t10</t>
  </si>
  <si>
    <t>Entwicklung Index t-2 bis t2</t>
  </si>
  <si>
    <t>Entwicklung Index t-1 bis t1</t>
  </si>
  <si>
    <t>Überrendite 20 Tage</t>
  </si>
  <si>
    <t>Überrendite 2 Tage</t>
  </si>
  <si>
    <t>Index</t>
  </si>
  <si>
    <t>Überrendite 4 Tage</t>
  </si>
  <si>
    <t>IBEX35I</t>
  </si>
  <si>
    <t>FTSEMIB</t>
  </si>
  <si>
    <t>FBMKLCI</t>
  </si>
  <si>
    <t>FRCAC40</t>
  </si>
  <si>
    <t>HNX30IN</t>
  </si>
  <si>
    <t>K:HKEX</t>
  </si>
  <si>
    <t>TRKISTB</t>
  </si>
  <si>
    <t>R:JSEJ</t>
  </si>
  <si>
    <t>KORCOMP</t>
  </si>
  <si>
    <t>KRX100I</t>
  </si>
  <si>
    <t>FTSE100</t>
  </si>
  <si>
    <t>@NDAQ</t>
  </si>
  <si>
    <t>SWEDOMX</t>
  </si>
  <si>
    <t>TTOCOMP</t>
  </si>
  <si>
    <t>CN:COM</t>
  </si>
  <si>
    <t>SNGPORI</t>
  </si>
  <si>
    <t>TAIWGHT</t>
  </si>
  <si>
    <t>TOKYOSE</t>
  </si>
  <si>
    <t>PO:GPW</t>
  </si>
  <si>
    <t>DAXINDX</t>
  </si>
  <si>
    <t>CHSCOMP</t>
  </si>
  <si>
    <t>Rangzahlen</t>
  </si>
  <si>
    <t>Unterschied t2 und t1</t>
  </si>
  <si>
    <t>M&amp;A-Richtung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</si>
</sst>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b/>
      <sz val="8.5"/>
      <color rgb="FF003366"/>
      <name val="Verdana"/>
      <family val="2"/>
    </font>
    <font>
      <b/>
      <sz val="8"/>
      <color rgb="FF003366"/>
      <name val="Verdana"/>
      <family val="2"/>
    </font>
    <font>
      <b/>
      <sz val="8.5"/>
      <color rgb="FFFFFFFF"/>
      <name val="Verdana"/>
      <family val="2"/>
    </font>
    <font>
      <sz val="8.5"/>
      <color rgb="FF333333"/>
      <name val="Verdan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7EBF7"/>
      </patternFill>
    </fill>
    <fill>
      <patternFill patternType="solid">
        <fgColor rgb="FFFFFFFF"/>
      </patternFill>
    </fill>
    <fill>
      <patternFill patternType="solid">
        <fgColor rgb="FF96A3B5"/>
      </patternFill>
    </fill>
    <fill>
      <patternFill patternType="solid">
        <fgColor rgb="FF808692"/>
      </patternFill>
    </fill>
    <fill>
      <patternFill patternType="solid">
        <fgColor rgb="FFF2F2F2"/>
      </patternFill>
    </fill>
    <fill>
      <patternFill patternType="solid">
        <fgColor rgb="FFCED5DD"/>
      </patternFill>
    </fill>
  </fills>
  <borders count="8">
    <border>
      <left/>
      <right/>
      <top/>
      <bottom/>
      <diagonal/>
    </border>
    <border>
      <left style="thin">
        <color rgb="FF6D819D"/>
      </left>
      <right/>
      <top/>
      <bottom/>
      <diagonal/>
    </border>
    <border>
      <left/>
      <right style="thin">
        <color rgb="FF6D819D"/>
      </right>
      <top/>
      <bottom/>
      <diagonal/>
    </border>
    <border>
      <left style="thin">
        <color rgb="FF6D819D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6D819D"/>
      </right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0" fillId="0" borderId="0" xfId="0"/>
    <xf numFmtId="0" fontId="1" fillId="2" borderId="0" xfId="0" applyFont="1" applyFill="1" applyAlignment="1">
      <alignment horizontal="right" vertical="top"/>
    </xf>
    <xf numFmtId="0" fontId="1" fillId="2" borderId="2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/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right" vertical="top" wrapText="1"/>
    </xf>
    <xf numFmtId="3" fontId="4" fillId="3" borderId="6" xfId="0" applyNumberFormat="1" applyFont="1" applyFill="1" applyBorder="1" applyAlignment="1">
      <alignment horizontal="right" vertical="top"/>
    </xf>
    <xf numFmtId="0" fontId="4" fillId="6" borderId="6" xfId="0" applyFont="1" applyFill="1" applyBorder="1" applyAlignment="1">
      <alignment horizontal="left" vertical="top" wrapText="1"/>
    </xf>
    <xf numFmtId="3" fontId="4" fillId="6" borderId="6" xfId="0" applyNumberFormat="1" applyFont="1" applyFill="1" applyBorder="1" applyAlignment="1">
      <alignment horizontal="right" vertical="top"/>
    </xf>
    <xf numFmtId="0" fontId="4" fillId="6" borderId="6" xfId="0" applyFont="1" applyFill="1" applyBorder="1" applyAlignment="1">
      <alignment horizontal="right" vertical="top" wrapText="1"/>
    </xf>
    <xf numFmtId="0" fontId="0" fillId="3" borderId="6" xfId="0" applyFill="1" applyBorder="1"/>
    <xf numFmtId="0" fontId="0" fillId="6" borderId="6" xfId="0" applyFill="1" applyBorder="1"/>
    <xf numFmtId="0" fontId="0" fillId="0" borderId="0" xfId="0"/>
    <xf numFmtId="0" fontId="5" fillId="0" borderId="0" xfId="0" applyFont="1"/>
    <xf numFmtId="0" fontId="0" fillId="0" borderId="0" xfId="0" applyNumberFormat="1"/>
    <xf numFmtId="0" fontId="0" fillId="0" borderId="0" xfId="0"/>
    <xf numFmtId="3" fontId="4" fillId="3" borderId="6" xfId="0" applyNumberFormat="1" applyFont="1" applyFill="1" applyBorder="1" applyAlignment="1">
      <alignment horizontal="right" vertical="top" wrapText="1"/>
    </xf>
    <xf numFmtId="3" fontId="4" fillId="7" borderId="6" xfId="0" applyNumberFormat="1" applyFont="1" applyFill="1" applyBorder="1" applyAlignment="1">
      <alignment horizontal="right" vertical="top" wrapText="1"/>
    </xf>
    <xf numFmtId="3" fontId="4" fillId="7" borderId="6" xfId="0" applyNumberFormat="1" applyFont="1" applyFill="1" applyBorder="1" applyAlignment="1">
      <alignment horizontal="right" vertical="top"/>
    </xf>
    <xf numFmtId="3" fontId="0" fillId="3" borderId="0" xfId="0" applyNumberFormat="1" applyFill="1"/>
    <xf numFmtId="9" fontId="4" fillId="3" borderId="0" xfId="1" applyFont="1" applyFill="1" applyBorder="1" applyAlignment="1">
      <alignment horizontal="right" vertical="top"/>
    </xf>
    <xf numFmtId="9" fontId="0" fillId="3" borderId="0" xfId="1" applyFont="1" applyFill="1"/>
    <xf numFmtId="0" fontId="1" fillId="3" borderId="6" xfId="0" applyNumberFormat="1" applyFont="1" applyFill="1" applyBorder="1" applyAlignment="1">
      <alignment horizontal="left" vertical="top" wrapText="1"/>
    </xf>
    <xf numFmtId="0" fontId="1" fillId="6" borderId="6" xfId="0" applyNumberFormat="1" applyFont="1" applyFill="1" applyBorder="1" applyAlignment="1">
      <alignment horizontal="left" vertical="top" wrapText="1"/>
    </xf>
    <xf numFmtId="14" fontId="0" fillId="0" borderId="0" xfId="0" applyNumberFormat="1"/>
    <xf numFmtId="14" fontId="4" fillId="3" borderId="6" xfId="0" applyNumberFormat="1" applyFont="1" applyFill="1" applyBorder="1" applyAlignment="1">
      <alignment horizontal="right" vertical="top" wrapText="1"/>
    </xf>
    <xf numFmtId="0" fontId="0" fillId="0" borderId="0" xfId="0"/>
    <xf numFmtId="0" fontId="0" fillId="0" borderId="0" xfId="0"/>
    <xf numFmtId="0" fontId="7" fillId="0" borderId="7" xfId="0" applyFont="1" applyFill="1" applyBorder="1" applyAlignment="1">
      <alignment vertical="center"/>
    </xf>
    <xf numFmtId="0" fontId="7" fillId="0" borderId="7" xfId="0" quotePrefix="1" applyFont="1" applyFill="1" applyBorder="1" applyAlignment="1">
      <alignment vertical="center"/>
    </xf>
    <xf numFmtId="0" fontId="0" fillId="0" borderId="0" xfId="0"/>
    <xf numFmtId="10" fontId="0" fillId="0" borderId="0" xfId="1" applyNumberFormat="1" applyFont="1"/>
    <xf numFmtId="0" fontId="0" fillId="0" borderId="0" xfId="0"/>
    <xf numFmtId="10" fontId="0" fillId="0" borderId="0" xfId="0" applyNumberFormat="1"/>
    <xf numFmtId="0" fontId="0" fillId="0" borderId="0" xfId="0" applyFill="1" applyBorder="1"/>
    <xf numFmtId="0" fontId="0" fillId="0" borderId="0" xfId="0" quotePrefix="1" applyFill="1" applyBorder="1"/>
    <xf numFmtId="0" fontId="0" fillId="0" borderId="0" xfId="0"/>
    <xf numFmtId="0" fontId="0" fillId="0" borderId="0" xfId="0" applyFont="1"/>
    <xf numFmtId="0" fontId="7" fillId="0" borderId="7" xfId="0" quotePrefix="1" applyNumberFormat="1" applyFont="1" applyFill="1" applyBorder="1" applyAlignment="1">
      <alignment vertical="center"/>
    </xf>
    <xf numFmtId="0" fontId="7" fillId="0" borderId="7" xfId="0" applyNumberFormat="1" applyFont="1" applyFill="1" applyBorder="1" applyAlignment="1">
      <alignment vertical="center"/>
    </xf>
    <xf numFmtId="0" fontId="8" fillId="0" borderId="7" xfId="0" applyNumberFormat="1" applyFont="1" applyFill="1" applyBorder="1" applyAlignment="1">
      <alignment vertical="center"/>
    </xf>
    <xf numFmtId="0" fontId="0" fillId="0" borderId="0" xfId="0"/>
    <xf numFmtId="14" fontId="4" fillId="3" borderId="0" xfId="0" applyNumberFormat="1" applyFont="1" applyFill="1" applyBorder="1" applyAlignment="1">
      <alignment horizontal="right" vertical="top" wrapText="1"/>
    </xf>
    <xf numFmtId="1" fontId="0" fillId="0" borderId="0" xfId="0" applyNumberFormat="1"/>
    <xf numFmtId="0" fontId="5" fillId="4" borderId="6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wrapText="1"/>
    </xf>
    <xf numFmtId="3" fontId="3" fillId="5" borderId="6" xfId="0" applyNumberFormat="1" applyFont="1" applyFill="1" applyBorder="1" applyAlignment="1">
      <alignment horizontal="center" wrapText="1"/>
    </xf>
    <xf numFmtId="9" fontId="3" fillId="4" borderId="6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6" borderId="0" xfId="0" applyFont="1" applyFill="1" applyBorder="1" applyAlignment="1">
      <alignment horizontal="left" vertical="top" wrapText="1"/>
    </xf>
    <xf numFmtId="0" fontId="1" fillId="6" borderId="0" xfId="0" applyNumberFormat="1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3" fontId="0" fillId="3" borderId="6" xfId="0" applyNumberFormat="1" applyFill="1" applyBorder="1"/>
    <xf numFmtId="3" fontId="4" fillId="7" borderId="0" xfId="0" applyNumberFormat="1" applyFont="1" applyFill="1" applyBorder="1" applyAlignment="1">
      <alignment horizontal="right" vertical="top" wrapText="1"/>
    </xf>
    <xf numFmtId="3" fontId="4" fillId="6" borderId="0" xfId="0" applyNumberFormat="1" applyFont="1" applyFill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7" fillId="0" borderId="0" xfId="0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4" xfId="0" applyBorder="1"/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2" xfId="0" applyBorder="1"/>
    <xf numFmtId="0" fontId="0" fillId="2" borderId="0" xfId="0" applyFill="1"/>
  </cellXfs>
  <cellStyles count="3">
    <cellStyle name="Prozent" xfId="1" builtinId="5"/>
    <cellStyle name="Standard" xfId="0" builtinId="0"/>
    <cellStyle name="Standard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L13" sqref="L13:L16"/>
    </sheetView>
  </sheetViews>
  <sheetFormatPr baseColWidth="10" defaultRowHeight="14" x14ac:dyDescent="0"/>
  <cols>
    <col min="1" max="1" width="6.1640625" customWidth="1"/>
    <col min="2" max="2" width="18.33203125" customWidth="1"/>
    <col min="3" max="3" width="32" customWidth="1"/>
    <col min="4" max="5" width="16.33203125" customWidth="1"/>
  </cols>
  <sheetData>
    <row r="1" spans="1:12" ht="10.5" customHeight="1">
      <c r="A1" s="74" t="s">
        <v>0</v>
      </c>
      <c r="B1" s="69"/>
      <c r="C1" s="75" t="s">
        <v>1</v>
      </c>
      <c r="D1" s="69"/>
      <c r="E1" s="76"/>
    </row>
    <row r="2" spans="1:12" ht="10.5" customHeight="1">
      <c r="A2" s="74" t="s">
        <v>2</v>
      </c>
      <c r="B2" s="69"/>
      <c r="C2" s="75" t="s">
        <v>3</v>
      </c>
      <c r="D2" s="69"/>
      <c r="E2" s="76"/>
    </row>
    <row r="3" spans="1:12" ht="10.5" customHeight="1">
      <c r="A3" s="74" t="s">
        <v>4</v>
      </c>
      <c r="B3" s="69"/>
      <c r="C3" s="75" t="s">
        <v>5</v>
      </c>
      <c r="D3" s="69"/>
      <c r="E3" s="76"/>
    </row>
    <row r="4" spans="1:12" ht="10.5" customHeight="1">
      <c r="A4" s="74" t="s">
        <v>6</v>
      </c>
      <c r="B4" s="69"/>
      <c r="C4" s="75" t="s">
        <v>7</v>
      </c>
      <c r="D4" s="69"/>
      <c r="E4" s="76"/>
    </row>
    <row r="5" spans="1:12" ht="10.5" customHeight="1">
      <c r="A5" s="74" t="s">
        <v>8</v>
      </c>
      <c r="B5" s="69"/>
      <c r="C5" s="75" t="s">
        <v>9</v>
      </c>
      <c r="D5" s="69"/>
      <c r="E5" s="76"/>
    </row>
    <row r="6" spans="1:12" ht="10.5" customHeight="1">
      <c r="A6" s="74" t="s">
        <v>10</v>
      </c>
      <c r="B6" s="69"/>
      <c r="C6" s="75" t="s">
        <v>11</v>
      </c>
      <c r="D6" s="69"/>
      <c r="E6" s="76"/>
    </row>
    <row r="7" spans="1:12" ht="10.5" customHeight="1">
      <c r="A7" s="74" t="s">
        <v>12</v>
      </c>
      <c r="B7" s="69"/>
      <c r="C7" s="75" t="s">
        <v>13</v>
      </c>
      <c r="D7" s="69"/>
      <c r="E7" s="76"/>
    </row>
    <row r="8" spans="1:12" ht="10.5" customHeight="1">
      <c r="A8" s="77"/>
      <c r="B8" s="69"/>
      <c r="C8" s="69"/>
      <c r="D8" s="2" t="s">
        <v>14</v>
      </c>
      <c r="E8" s="3" t="s">
        <v>15</v>
      </c>
    </row>
    <row r="9" spans="1:12">
      <c r="A9" s="4" t="s">
        <v>16</v>
      </c>
      <c r="B9" s="70" t="s">
        <v>17</v>
      </c>
      <c r="C9" s="69"/>
      <c r="D9" s="5" t="s">
        <v>18</v>
      </c>
      <c r="E9" s="6" t="s">
        <v>18</v>
      </c>
    </row>
    <row r="10" spans="1:12">
      <c r="A10" s="4" t="s">
        <v>19</v>
      </c>
      <c r="B10" s="70" t="s">
        <v>20</v>
      </c>
      <c r="C10" s="69"/>
      <c r="D10" s="5" t="s">
        <v>21</v>
      </c>
      <c r="E10" s="6" t="s">
        <v>22</v>
      </c>
    </row>
    <row r="11" spans="1:12" ht="48.75" customHeight="1">
      <c r="A11" s="4" t="s">
        <v>23</v>
      </c>
      <c r="B11" s="70" t="s">
        <v>24</v>
      </c>
      <c r="C11" s="69"/>
      <c r="D11" s="5" t="s">
        <v>25</v>
      </c>
      <c r="E11" s="6" t="s">
        <v>26</v>
      </c>
    </row>
    <row r="12" spans="1:12">
      <c r="A12" s="4" t="s">
        <v>27</v>
      </c>
      <c r="B12" s="70" t="s">
        <v>28</v>
      </c>
      <c r="C12" s="69"/>
      <c r="D12" s="5" t="s">
        <v>29</v>
      </c>
      <c r="E12" s="6" t="s">
        <v>30</v>
      </c>
    </row>
    <row r="13" spans="1:12" ht="27.75" customHeight="1">
      <c r="A13" s="4" t="s">
        <v>31</v>
      </c>
      <c r="B13" s="70" t="s">
        <v>32</v>
      </c>
      <c r="C13" s="69"/>
      <c r="D13" s="5" t="s">
        <v>33</v>
      </c>
      <c r="E13" s="6" t="s">
        <v>34</v>
      </c>
      <c r="K13" s="33">
        <v>41659</v>
      </c>
      <c r="L13" s="33">
        <f>K13-1</f>
        <v>41658</v>
      </c>
    </row>
    <row r="14" spans="1:12" ht="42.75" customHeight="1">
      <c r="A14" s="7" t="s">
        <v>35</v>
      </c>
      <c r="B14" s="71" t="s">
        <v>36</v>
      </c>
      <c r="C14" s="72"/>
      <c r="D14" s="8" t="s">
        <v>37</v>
      </c>
      <c r="E14" s="9" t="s">
        <v>38</v>
      </c>
      <c r="K14" s="33">
        <v>42387</v>
      </c>
      <c r="L14" s="33">
        <f t="shared" ref="L14:L16" si="0">K14-1</f>
        <v>42386</v>
      </c>
    </row>
    <row r="15" spans="1:12" ht="57.75" customHeight="1">
      <c r="A15" s="1"/>
      <c r="B15" s="73" t="s">
        <v>39</v>
      </c>
      <c r="C15" s="69"/>
      <c r="D15" s="69"/>
      <c r="E15" s="69"/>
      <c r="K15" s="33">
        <v>41749</v>
      </c>
      <c r="L15" s="33">
        <f t="shared" si="0"/>
        <v>41748</v>
      </c>
    </row>
    <row r="16" spans="1:12" ht="10.5" customHeight="1">
      <c r="A16" s="69"/>
      <c r="B16" s="69"/>
      <c r="C16" s="69"/>
      <c r="D16" s="10" t="s">
        <v>40</v>
      </c>
      <c r="E16" s="11" t="s">
        <v>38</v>
      </c>
      <c r="K16" s="33">
        <v>42263</v>
      </c>
      <c r="L16" s="33">
        <f t="shared" si="0"/>
        <v>42262</v>
      </c>
    </row>
  </sheetData>
  <mergeCells count="23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C8"/>
    <mergeCell ref="B9:C9"/>
    <mergeCell ref="B10:C10"/>
    <mergeCell ref="A16:C16"/>
    <mergeCell ref="B11:C11"/>
    <mergeCell ref="B12:C12"/>
    <mergeCell ref="B13:C13"/>
    <mergeCell ref="B14:C14"/>
    <mergeCell ref="B15:E15"/>
  </mergeCells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36"/>
  <sheetViews>
    <sheetView tabSelected="1" topLeftCell="B1" workbookViewId="0">
      <selection activeCell="G12" sqref="G12"/>
    </sheetView>
  </sheetViews>
  <sheetFormatPr baseColWidth="10" defaultRowHeight="14" x14ac:dyDescent="0"/>
  <cols>
    <col min="1" max="1" width="5.33203125" style="12" customWidth="1"/>
    <col min="2" max="4" width="31.5" style="12" customWidth="1"/>
    <col min="5" max="6" width="31.5" style="12" hidden="1" customWidth="1"/>
    <col min="7" max="7" width="40.33203125" style="12" customWidth="1"/>
    <col min="8" max="8" width="13.5" style="12" hidden="1" customWidth="1"/>
    <col min="9" max="9" width="34.33203125" style="12" hidden="1" customWidth="1"/>
    <col min="10" max="10" width="34.33203125" style="12" customWidth="1"/>
    <col min="11" max="12" width="14.33203125" style="12" customWidth="1"/>
    <col min="13" max="13" width="34.33203125" style="12" customWidth="1"/>
    <col min="14" max="14" width="17" style="12" hidden="1" customWidth="1"/>
    <col min="15" max="15" width="34.33203125" style="12" hidden="1" customWidth="1"/>
    <col min="16" max="16" width="40.33203125" style="12" customWidth="1"/>
    <col min="17" max="17" width="13.5" style="12" hidden="1" customWidth="1"/>
    <col min="18" max="18" width="34.33203125" style="12" hidden="1" customWidth="1"/>
    <col min="19" max="19" width="34.33203125" style="12" customWidth="1"/>
    <col min="20" max="21" width="14.33203125" style="12" customWidth="1"/>
    <col min="22" max="22" width="34.33203125" style="12" customWidth="1"/>
    <col min="23" max="23" width="34.33203125" style="12" hidden="1" customWidth="1"/>
    <col min="24" max="24" width="16.5" style="12" hidden="1" customWidth="1"/>
    <col min="25" max="25" width="20.5" style="28" customWidth="1"/>
    <col min="26" max="26" width="20.5" style="12" customWidth="1"/>
    <col min="27" max="34" width="20.5" style="12" hidden="1" customWidth="1"/>
    <col min="35" max="35" width="20.5" style="30" customWidth="1"/>
    <col min="37" max="37" width="13.33203125" style="24" bestFit="1" customWidth="1"/>
    <col min="38" max="38" width="30" style="24" bestFit="1" customWidth="1"/>
    <col min="39" max="39" width="30" style="39" customWidth="1"/>
    <col min="40" max="40" width="11.33203125" bestFit="1" customWidth="1"/>
    <col min="41" max="41" width="11.33203125" style="45" customWidth="1"/>
    <col min="43" max="43" width="12.83203125" style="24" customWidth="1"/>
    <col min="44" max="44" width="12.83203125" style="39" customWidth="1"/>
    <col min="46" max="46" width="12.83203125" style="24" customWidth="1"/>
    <col min="47" max="47" width="12.83203125" style="39" customWidth="1"/>
    <col min="49" max="49" width="12.83203125" style="24" customWidth="1"/>
    <col min="50" max="50" width="12.83203125" style="39" customWidth="1"/>
    <col min="52" max="52" width="12.83203125" style="24" customWidth="1"/>
    <col min="53" max="53" width="12.83203125" style="39" customWidth="1"/>
    <col min="55" max="55" width="12.83203125" style="24" customWidth="1"/>
    <col min="56" max="56" width="12.83203125" style="39" customWidth="1"/>
    <col min="58" max="58" width="12.83203125" customWidth="1"/>
    <col min="59" max="59" width="12.83203125" style="39" customWidth="1"/>
    <col min="60" max="62" width="12.6640625" customWidth="1"/>
    <col min="67" max="67" width="10.83203125" style="50"/>
    <col min="69" max="69" width="10.83203125" style="50"/>
    <col min="72" max="72" width="12.1640625" customWidth="1"/>
  </cols>
  <sheetData>
    <row r="1" spans="1:73" s="57" customFormat="1" ht="50" customHeight="1">
      <c r="A1" s="53" t="s">
        <v>1177</v>
      </c>
      <c r="B1" s="54" t="s">
        <v>41</v>
      </c>
      <c r="C1" s="54" t="s">
        <v>1185</v>
      </c>
      <c r="D1" s="54" t="s">
        <v>1182</v>
      </c>
      <c r="E1" s="54" t="s">
        <v>1183</v>
      </c>
      <c r="F1" s="54" t="s">
        <v>1184</v>
      </c>
      <c r="G1" s="54" t="s">
        <v>42</v>
      </c>
      <c r="H1" s="54" t="s">
        <v>43</v>
      </c>
      <c r="I1" s="54" t="s">
        <v>50</v>
      </c>
      <c r="J1" s="54" t="s">
        <v>51</v>
      </c>
      <c r="K1" s="54" t="s">
        <v>52</v>
      </c>
      <c r="L1" s="54" t="s">
        <v>1179</v>
      </c>
      <c r="M1" s="54" t="s">
        <v>53</v>
      </c>
      <c r="N1" s="54" t="s">
        <v>64</v>
      </c>
      <c r="O1" s="54" t="s">
        <v>65</v>
      </c>
      <c r="P1" s="54" t="s">
        <v>44</v>
      </c>
      <c r="Q1" s="54" t="s">
        <v>45</v>
      </c>
      <c r="R1" s="54" t="s">
        <v>49</v>
      </c>
      <c r="S1" s="54" t="s">
        <v>54</v>
      </c>
      <c r="T1" s="54" t="s">
        <v>67</v>
      </c>
      <c r="U1" s="54" t="s">
        <v>1179</v>
      </c>
      <c r="V1" s="54" t="s">
        <v>66</v>
      </c>
      <c r="W1" s="54" t="s">
        <v>46</v>
      </c>
      <c r="X1" s="54" t="s">
        <v>47</v>
      </c>
      <c r="Y1" s="55" t="s">
        <v>48</v>
      </c>
      <c r="Z1" s="54" t="s">
        <v>55</v>
      </c>
      <c r="AA1" s="54" t="s">
        <v>56</v>
      </c>
      <c r="AB1" s="54" t="s">
        <v>57</v>
      </c>
      <c r="AC1" s="54" t="s">
        <v>58</v>
      </c>
      <c r="AD1" s="54" t="s">
        <v>59</v>
      </c>
      <c r="AE1" s="54" t="s">
        <v>60</v>
      </c>
      <c r="AF1" s="54" t="s">
        <v>61</v>
      </c>
      <c r="AG1" s="54" t="s">
        <v>62</v>
      </c>
      <c r="AH1" s="54" t="s">
        <v>63</v>
      </c>
      <c r="AI1" s="56" t="s">
        <v>1192</v>
      </c>
      <c r="AJ1" s="54" t="s">
        <v>1193</v>
      </c>
      <c r="AK1" s="54" t="s">
        <v>64</v>
      </c>
      <c r="AL1" s="54" t="s">
        <v>65</v>
      </c>
      <c r="AM1" s="54" t="s">
        <v>1204</v>
      </c>
      <c r="AN1" s="54" t="s">
        <v>1182</v>
      </c>
      <c r="AO1" s="54"/>
      <c r="AP1" s="54" t="s">
        <v>1186</v>
      </c>
      <c r="AQ1" s="54" t="s">
        <v>1194</v>
      </c>
      <c r="AR1" s="54" t="s">
        <v>1195</v>
      </c>
      <c r="AS1" s="54" t="s">
        <v>1187</v>
      </c>
      <c r="AT1" s="54" t="s">
        <v>1194</v>
      </c>
      <c r="AU1" s="54" t="s">
        <v>1195</v>
      </c>
      <c r="AV1" s="54" t="s">
        <v>1188</v>
      </c>
      <c r="AW1" s="54" t="s">
        <v>1194</v>
      </c>
      <c r="AX1" s="54" t="s">
        <v>1195</v>
      </c>
      <c r="AY1" s="54" t="s">
        <v>1189</v>
      </c>
      <c r="AZ1" s="54" t="s">
        <v>1194</v>
      </c>
      <c r="BA1" s="54" t="s">
        <v>1195</v>
      </c>
      <c r="BB1" s="54" t="s">
        <v>1190</v>
      </c>
      <c r="BC1" s="54" t="s">
        <v>1194</v>
      </c>
      <c r="BD1" s="54" t="s">
        <v>1195</v>
      </c>
      <c r="BE1" s="54" t="s">
        <v>1191</v>
      </c>
      <c r="BF1" s="54" t="s">
        <v>1194</v>
      </c>
      <c r="BG1" s="54" t="s">
        <v>1195</v>
      </c>
      <c r="BH1" s="54" t="s">
        <v>1196</v>
      </c>
      <c r="BI1" s="54" t="s">
        <v>1197</v>
      </c>
      <c r="BJ1" s="54" t="s">
        <v>1198</v>
      </c>
      <c r="BK1" s="54" t="s">
        <v>1199</v>
      </c>
      <c r="BL1" s="54" t="s">
        <v>1200</v>
      </c>
      <c r="BM1" s="54" t="s">
        <v>1201</v>
      </c>
      <c r="BN1" s="54" t="s">
        <v>1202</v>
      </c>
      <c r="BO1" s="54" t="s">
        <v>1227</v>
      </c>
      <c r="BP1" s="54" t="s">
        <v>1205</v>
      </c>
      <c r="BQ1" s="54" t="s">
        <v>1227</v>
      </c>
      <c r="BR1" s="54" t="s">
        <v>1203</v>
      </c>
      <c r="BS1" s="54" t="s">
        <v>1227</v>
      </c>
      <c r="BT1" s="54" t="s">
        <v>1229</v>
      </c>
      <c r="BU1" s="54" t="s">
        <v>1228</v>
      </c>
    </row>
    <row r="2" spans="1:73" ht="23" customHeight="1">
      <c r="A2" s="13" t="s">
        <v>915</v>
      </c>
      <c r="B2" s="31">
        <v>1909290900</v>
      </c>
      <c r="C2" s="23">
        <v>2932071121</v>
      </c>
      <c r="D2" s="33">
        <v>42275</v>
      </c>
      <c r="E2" s="33">
        <v>42275</v>
      </c>
      <c r="F2" s="33">
        <v>42275</v>
      </c>
      <c r="G2" s="13" t="s">
        <v>665</v>
      </c>
      <c r="H2" s="13" t="s">
        <v>88</v>
      </c>
      <c r="I2" s="13" t="s">
        <v>670</v>
      </c>
      <c r="J2" s="13" t="s">
        <v>671</v>
      </c>
      <c r="K2" s="13" t="s">
        <v>103</v>
      </c>
      <c r="L2" s="13" t="str">
        <f t="shared" ref="L2:L33" si="0">MID(K2,1,3)</f>
        <v>293</v>
      </c>
      <c r="M2" s="13" t="s">
        <v>104</v>
      </c>
      <c r="N2" s="13" t="s">
        <v>673</v>
      </c>
      <c r="O2" s="13" t="s">
        <v>96</v>
      </c>
      <c r="P2" s="13" t="s">
        <v>916</v>
      </c>
      <c r="Q2" s="13" t="s">
        <v>88</v>
      </c>
      <c r="R2" s="13" t="s">
        <v>917</v>
      </c>
      <c r="S2" s="13" t="s">
        <v>918</v>
      </c>
      <c r="T2" s="13" t="s">
        <v>431</v>
      </c>
      <c r="U2" s="13" t="str">
        <f t="shared" ref="U2:U33" si="1">MID(T2,1,3)</f>
        <v>711</v>
      </c>
      <c r="V2" s="13" t="s">
        <v>432</v>
      </c>
      <c r="W2" s="13" t="s">
        <v>70</v>
      </c>
      <c r="X2" s="13" t="s">
        <v>71</v>
      </c>
      <c r="Y2" s="15">
        <v>7000</v>
      </c>
      <c r="Z2" s="15">
        <v>46252.132680000002</v>
      </c>
      <c r="AA2" s="15">
        <v>35774.543368999999</v>
      </c>
      <c r="AB2" s="15">
        <v>28518.744296000001</v>
      </c>
      <c r="AC2" s="14" t="s">
        <v>72</v>
      </c>
      <c r="AD2" s="14" t="s">
        <v>72</v>
      </c>
      <c r="AE2" s="14" t="s">
        <v>72</v>
      </c>
      <c r="AF2" s="15">
        <v>-2331.2766700000002</v>
      </c>
      <c r="AG2" s="15">
        <v>-1295.5663099999999</v>
      </c>
      <c r="AH2" s="15">
        <v>-4026.7076400000001</v>
      </c>
      <c r="AI2" s="29">
        <f t="shared" ref="AI2:AI33" si="2">Y2/Z2</f>
        <v>0.15134437255964386</v>
      </c>
      <c r="AJ2" s="21" t="str">
        <f>VLOOKUP(C2,Richtungsmatrix!$A$2:$E$133,5,FALSE)</f>
        <v>vertikal</v>
      </c>
      <c r="AK2" s="24" t="s">
        <v>673</v>
      </c>
      <c r="AL2" s="24" t="s">
        <v>96</v>
      </c>
      <c r="AM2" s="22" t="s">
        <v>1225</v>
      </c>
      <c r="AN2" s="34">
        <v>42275</v>
      </c>
      <c r="AO2" s="51"/>
      <c r="AP2" s="33">
        <v>42265</v>
      </c>
      <c r="AQ2" s="37">
        <v>9.49</v>
      </c>
      <c r="AR2" s="47">
        <v>10177.58</v>
      </c>
      <c r="AS2" s="33">
        <v>42273</v>
      </c>
      <c r="AT2" s="35">
        <v>10.42</v>
      </c>
      <c r="AU2" s="39">
        <v>9594.5300000000007</v>
      </c>
      <c r="AV2" s="33">
        <v>42274</v>
      </c>
      <c r="AW2" s="35">
        <v>10.42</v>
      </c>
      <c r="AX2" s="39">
        <v>9594.5300000000007</v>
      </c>
      <c r="AY2" s="33">
        <v>42276</v>
      </c>
      <c r="AZ2" s="36">
        <v>10.370000000000001</v>
      </c>
      <c r="BA2" s="48">
        <v>9346.0400000000009</v>
      </c>
      <c r="BB2" s="33">
        <v>42277</v>
      </c>
      <c r="BC2" s="35">
        <v>9.99</v>
      </c>
      <c r="BD2" s="39">
        <v>9674.61</v>
      </c>
      <c r="BE2" s="33">
        <v>42285</v>
      </c>
      <c r="BF2" s="35">
        <v>10.07</v>
      </c>
      <c r="BG2" s="39">
        <v>9942.7800000000007</v>
      </c>
      <c r="BH2" s="40">
        <f t="shared" ref="BH2:BH33" si="3">BF2/AQ2-1</f>
        <v>6.1116965226554187E-2</v>
      </c>
      <c r="BI2" s="40">
        <f t="shared" ref="BI2:BI33" si="4">BC2/AT2-1</f>
        <v>-4.1266794625719694E-2</v>
      </c>
      <c r="BJ2" s="40">
        <f t="shared" ref="BJ2:BJ33" si="5">AZ2/AW2-1</f>
        <v>-4.7984644913626751E-3</v>
      </c>
      <c r="BK2" s="40">
        <f t="shared" ref="BK2:BK33" si="6">BG2/AR2-1</f>
        <v>-2.307031730529252E-2</v>
      </c>
      <c r="BL2" s="40">
        <f t="shared" ref="BL2:BL33" si="7">BD2/AU2-1</f>
        <v>8.346422388590069E-3</v>
      </c>
      <c r="BM2" s="40">
        <f t="shared" ref="BM2:BM33" si="8">BA2/AX2-1</f>
        <v>-2.5899132109650003E-2</v>
      </c>
      <c r="BN2" s="42">
        <f t="shared" ref="BN2:BN33" si="9">BH2-BK2</f>
        <v>8.4187282531846708E-2</v>
      </c>
      <c r="BO2" s="52">
        <v>25</v>
      </c>
      <c r="BP2" s="42">
        <f t="shared" ref="BP2:BP33" si="10">BI2-BL2</f>
        <v>-4.9613217014309763E-2</v>
      </c>
      <c r="BQ2" s="52">
        <v>122</v>
      </c>
      <c r="BR2" s="42">
        <f t="shared" ref="BR2:BR33" si="11">BJ2-BM2</f>
        <v>2.1100667618287328E-2</v>
      </c>
      <c r="BS2" s="52">
        <v>42</v>
      </c>
      <c r="BT2" t="str">
        <f t="shared" ref="BT2:BT33" si="12">AJ2</f>
        <v>vertikal</v>
      </c>
      <c r="BU2" s="52">
        <f t="shared" ref="BU2:BU33" si="13">BQ2-BS2</f>
        <v>80</v>
      </c>
    </row>
    <row r="3" spans="1:73" ht="23" customHeight="1">
      <c r="A3" s="16" t="s">
        <v>1032</v>
      </c>
      <c r="B3" s="32">
        <v>1909423175</v>
      </c>
      <c r="C3" s="23">
        <v>2932071121</v>
      </c>
      <c r="D3" s="33">
        <v>42466</v>
      </c>
      <c r="E3" s="33">
        <v>42489</v>
      </c>
      <c r="F3" s="33">
        <v>42466</v>
      </c>
      <c r="G3" s="16" t="s">
        <v>1033</v>
      </c>
      <c r="H3" s="16" t="s">
        <v>849</v>
      </c>
      <c r="I3" s="16" t="s">
        <v>1036</v>
      </c>
      <c r="J3" s="16" t="s">
        <v>1037</v>
      </c>
      <c r="K3" s="16" t="s">
        <v>103</v>
      </c>
      <c r="L3" s="13" t="str">
        <f t="shared" si="0"/>
        <v>293</v>
      </c>
      <c r="M3" s="16" t="s">
        <v>104</v>
      </c>
      <c r="N3" s="16" t="s">
        <v>1039</v>
      </c>
      <c r="O3" s="16" t="s">
        <v>859</v>
      </c>
      <c r="P3" s="16" t="s">
        <v>1034</v>
      </c>
      <c r="Q3" s="16" t="s">
        <v>849</v>
      </c>
      <c r="R3" s="16" t="s">
        <v>1035</v>
      </c>
      <c r="S3" s="16" t="s">
        <v>1038</v>
      </c>
      <c r="T3" s="16" t="s">
        <v>431</v>
      </c>
      <c r="U3" s="13" t="str">
        <f t="shared" si="1"/>
        <v>711</v>
      </c>
      <c r="V3" s="16" t="s">
        <v>432</v>
      </c>
      <c r="W3" s="16" t="s">
        <v>203</v>
      </c>
      <c r="X3" s="16" t="s">
        <v>71</v>
      </c>
      <c r="Y3" s="27">
        <v>2319.46</v>
      </c>
      <c r="Z3" s="17">
        <v>42144.7007055168</v>
      </c>
      <c r="AA3" s="17">
        <v>34096.603808754699</v>
      </c>
      <c r="AB3" s="17">
        <v>25949.426752349002</v>
      </c>
      <c r="AC3" s="18" t="s">
        <v>72</v>
      </c>
      <c r="AD3" s="18" t="s">
        <v>72</v>
      </c>
      <c r="AE3" s="18" t="s">
        <v>72</v>
      </c>
      <c r="AF3" s="17">
        <v>-3859.0788785214399</v>
      </c>
      <c r="AG3" s="17">
        <v>-5928.7096472969897</v>
      </c>
      <c r="AH3" s="17">
        <v>-2277.8872832669299</v>
      </c>
      <c r="AI3" s="29">
        <f t="shared" si="2"/>
        <v>5.5035626334306358E-2</v>
      </c>
      <c r="AJ3" s="21" t="str">
        <f>VLOOKUP(C3,Richtungsmatrix!$A$2:$E$133,5,FALSE)</f>
        <v>vertikal</v>
      </c>
      <c r="AK3" s="24" t="s">
        <v>1039</v>
      </c>
      <c r="AL3" s="24" t="s">
        <v>859</v>
      </c>
      <c r="AM3" s="50" t="s">
        <v>1224</v>
      </c>
      <c r="AN3" s="34">
        <v>42466</v>
      </c>
      <c r="AO3" s="51">
        <f>AP3-2</f>
        <v>42454</v>
      </c>
      <c r="AP3" s="33">
        <v>42456</v>
      </c>
      <c r="AQ3" s="37">
        <v>12.01</v>
      </c>
      <c r="AR3" s="47">
        <v>38.29</v>
      </c>
      <c r="AS3" s="33">
        <v>42464</v>
      </c>
      <c r="AT3" s="35">
        <v>13.02</v>
      </c>
      <c r="AU3" s="39">
        <v>38.89</v>
      </c>
      <c r="AV3" s="33">
        <v>42465</v>
      </c>
      <c r="AW3" s="35">
        <v>12.51</v>
      </c>
      <c r="AX3" s="39">
        <v>38.29</v>
      </c>
      <c r="AY3" s="33">
        <v>42467</v>
      </c>
      <c r="AZ3" s="36">
        <v>13.26</v>
      </c>
      <c r="BA3" s="48">
        <v>38.08</v>
      </c>
      <c r="BB3" s="33">
        <v>42468</v>
      </c>
      <c r="BC3" s="35">
        <v>13.13</v>
      </c>
      <c r="BD3" s="39">
        <v>39.71</v>
      </c>
      <c r="BE3" s="33">
        <v>42476</v>
      </c>
      <c r="BF3" s="35">
        <v>13.71</v>
      </c>
      <c r="BG3" s="39">
        <v>40.1</v>
      </c>
      <c r="BH3" s="40">
        <f t="shared" si="3"/>
        <v>0.14154870940882613</v>
      </c>
      <c r="BI3" s="40">
        <f t="shared" si="4"/>
        <v>8.4485407066052787E-3</v>
      </c>
      <c r="BJ3" s="40">
        <f t="shared" si="5"/>
        <v>5.9952038369304628E-2</v>
      </c>
      <c r="BK3" s="40">
        <f t="shared" si="6"/>
        <v>4.7270827892400114E-2</v>
      </c>
      <c r="BL3" s="40">
        <f t="shared" si="7"/>
        <v>2.1085111853947014E-2</v>
      </c>
      <c r="BM3" s="40">
        <f t="shared" si="8"/>
        <v>-5.4844606946983232E-3</v>
      </c>
      <c r="BN3" s="42">
        <f t="shared" si="9"/>
        <v>9.4277881516426021E-2</v>
      </c>
      <c r="BO3" s="52">
        <v>23</v>
      </c>
      <c r="BP3" s="42">
        <f t="shared" si="10"/>
        <v>-1.2636571147341735E-2</v>
      </c>
      <c r="BQ3" s="52">
        <v>85</v>
      </c>
      <c r="BR3" s="42">
        <f t="shared" si="11"/>
        <v>6.5436499064002951E-2</v>
      </c>
      <c r="BS3" s="52">
        <v>14</v>
      </c>
      <c r="BT3" s="50" t="str">
        <f t="shared" si="12"/>
        <v>vertikal</v>
      </c>
      <c r="BU3" s="52">
        <f t="shared" si="13"/>
        <v>71</v>
      </c>
    </row>
    <row r="4" spans="1:73" ht="23" customHeight="1">
      <c r="A4" s="16" t="s">
        <v>847</v>
      </c>
      <c r="B4" s="32">
        <v>1909314356</v>
      </c>
      <c r="C4" s="23">
        <v>2511029320</v>
      </c>
      <c r="D4" s="33">
        <v>42332</v>
      </c>
      <c r="E4" s="33">
        <v>42332</v>
      </c>
      <c r="F4" s="33">
        <v>42332</v>
      </c>
      <c r="G4" s="16" t="s">
        <v>848</v>
      </c>
      <c r="H4" s="16" t="s">
        <v>849</v>
      </c>
      <c r="I4" s="16" t="s">
        <v>853</v>
      </c>
      <c r="J4" s="16" t="s">
        <v>854</v>
      </c>
      <c r="K4" s="16" t="s">
        <v>855</v>
      </c>
      <c r="L4" s="13" t="str">
        <f t="shared" si="0"/>
        <v>251</v>
      </c>
      <c r="M4" s="16" t="s">
        <v>856</v>
      </c>
      <c r="N4" s="16" t="s">
        <v>858</v>
      </c>
      <c r="O4" s="16" t="s">
        <v>859</v>
      </c>
      <c r="P4" s="16" t="s">
        <v>850</v>
      </c>
      <c r="Q4" s="16" t="s">
        <v>849</v>
      </c>
      <c r="R4" s="16" t="s">
        <v>852</v>
      </c>
      <c r="S4" s="16" t="s">
        <v>857</v>
      </c>
      <c r="T4" s="16" t="s">
        <v>103</v>
      </c>
      <c r="U4" s="13" t="str">
        <f t="shared" si="1"/>
        <v>293</v>
      </c>
      <c r="V4" s="16" t="s">
        <v>104</v>
      </c>
      <c r="W4" s="16" t="s">
        <v>851</v>
      </c>
      <c r="X4" s="16" t="s">
        <v>71</v>
      </c>
      <c r="Y4" s="27">
        <v>10473.5</v>
      </c>
      <c r="Z4" s="17">
        <v>2839.5273136508099</v>
      </c>
      <c r="AA4" s="17">
        <v>3776.2858821650998</v>
      </c>
      <c r="AB4" s="17">
        <v>6774.3462333330099</v>
      </c>
      <c r="AC4" s="18" t="s">
        <v>72</v>
      </c>
      <c r="AD4" s="18" t="s">
        <v>72</v>
      </c>
      <c r="AE4" s="18" t="s">
        <v>72</v>
      </c>
      <c r="AF4" s="17">
        <v>-530.47618751121502</v>
      </c>
      <c r="AG4" s="17">
        <v>-354.85364535811999</v>
      </c>
      <c r="AH4" s="17">
        <v>-252.29611845949501</v>
      </c>
      <c r="AI4" s="29">
        <f t="shared" si="2"/>
        <v>3.6884660167378747</v>
      </c>
      <c r="AJ4" s="21" t="str">
        <f>VLOOKUP(C4,Richtungsmatrix!$A$2:$E$133,5,FALSE)</f>
        <v>lateral</v>
      </c>
      <c r="AK4" s="24" t="s">
        <v>858</v>
      </c>
      <c r="AL4" s="24" t="s">
        <v>859</v>
      </c>
      <c r="AM4" s="50" t="s">
        <v>1224</v>
      </c>
      <c r="AN4" s="34">
        <v>42332</v>
      </c>
      <c r="AO4" s="51"/>
      <c r="AP4" s="33">
        <v>42322</v>
      </c>
      <c r="AQ4" s="37">
        <v>16.25</v>
      </c>
      <c r="AR4" s="47">
        <v>41.03</v>
      </c>
      <c r="AS4" s="33">
        <v>42330</v>
      </c>
      <c r="AT4" s="35">
        <v>15.5</v>
      </c>
      <c r="AU4" s="39">
        <v>41.51</v>
      </c>
      <c r="AV4" s="33">
        <v>42331</v>
      </c>
      <c r="AW4" s="35">
        <v>15.25</v>
      </c>
      <c r="AX4" s="39">
        <v>42.69</v>
      </c>
      <c r="AY4" s="33">
        <v>42333</v>
      </c>
      <c r="AZ4" s="36">
        <v>15</v>
      </c>
      <c r="BA4" s="48">
        <v>40.71</v>
      </c>
      <c r="BB4" s="33">
        <v>42334</v>
      </c>
      <c r="BC4" s="35">
        <v>14.75</v>
      </c>
      <c r="BD4" s="39">
        <v>40.65</v>
      </c>
      <c r="BE4" s="33">
        <v>42342</v>
      </c>
      <c r="BF4" s="35">
        <v>14.75</v>
      </c>
      <c r="BG4" s="39">
        <v>40.69</v>
      </c>
      <c r="BH4" s="40">
        <f t="shared" si="3"/>
        <v>-9.2307692307692313E-2</v>
      </c>
      <c r="BI4" s="40">
        <f t="shared" si="4"/>
        <v>-4.8387096774193505E-2</v>
      </c>
      <c r="BJ4" s="40">
        <f t="shared" si="5"/>
        <v>-1.6393442622950838E-2</v>
      </c>
      <c r="BK4" s="40">
        <f t="shared" si="6"/>
        <v>-8.2866195466732018E-3</v>
      </c>
      <c r="BL4" s="40">
        <f t="shared" si="7"/>
        <v>-2.0717899301373133E-2</v>
      </c>
      <c r="BM4" s="40">
        <f t="shared" si="8"/>
        <v>-4.6380885453267684E-2</v>
      </c>
      <c r="BN4" s="42">
        <f t="shared" si="9"/>
        <v>-8.4021072761019111E-2</v>
      </c>
      <c r="BO4" s="52">
        <v>114</v>
      </c>
      <c r="BP4" s="42">
        <f t="shared" si="10"/>
        <v>-2.7669197472820373E-2</v>
      </c>
      <c r="BQ4" s="52">
        <v>102</v>
      </c>
      <c r="BR4" s="42">
        <f t="shared" si="11"/>
        <v>2.9987442830316846E-2</v>
      </c>
      <c r="BS4" s="52">
        <v>34</v>
      </c>
      <c r="BT4" s="50" t="str">
        <f t="shared" si="12"/>
        <v>lateral</v>
      </c>
      <c r="BU4" s="52">
        <f t="shared" si="13"/>
        <v>68</v>
      </c>
    </row>
    <row r="5" spans="1:73" ht="23" customHeight="1">
      <c r="A5" s="16" t="s">
        <v>478</v>
      </c>
      <c r="B5" s="32">
        <v>1601463061</v>
      </c>
      <c r="C5" s="23">
        <v>4643129310</v>
      </c>
      <c r="D5" s="33">
        <v>41374</v>
      </c>
      <c r="E5" s="33">
        <v>41407</v>
      </c>
      <c r="F5" s="33">
        <v>41374</v>
      </c>
      <c r="G5" s="16" t="s">
        <v>479</v>
      </c>
      <c r="H5" s="16" t="s">
        <v>149</v>
      </c>
      <c r="I5" s="16" t="s">
        <v>482</v>
      </c>
      <c r="J5" s="16" t="s">
        <v>483</v>
      </c>
      <c r="K5" s="16" t="s">
        <v>484</v>
      </c>
      <c r="L5" s="13" t="str">
        <f t="shared" si="0"/>
        <v>464</v>
      </c>
      <c r="M5" s="16" t="s">
        <v>485</v>
      </c>
      <c r="N5" s="16" t="s">
        <v>487</v>
      </c>
      <c r="O5" s="16" t="s">
        <v>156</v>
      </c>
      <c r="P5" s="16" t="s">
        <v>480</v>
      </c>
      <c r="Q5" s="16" t="s">
        <v>149</v>
      </c>
      <c r="R5" s="16" t="s">
        <v>481</v>
      </c>
      <c r="S5" s="16" t="s">
        <v>486</v>
      </c>
      <c r="T5" s="16" t="s">
        <v>170</v>
      </c>
      <c r="U5" s="13" t="str">
        <f t="shared" si="1"/>
        <v>293</v>
      </c>
      <c r="V5" s="16" t="s">
        <v>169</v>
      </c>
      <c r="W5" s="16" t="s">
        <v>70</v>
      </c>
      <c r="X5" s="16" t="s">
        <v>71</v>
      </c>
      <c r="Y5" s="27">
        <v>54131.78</v>
      </c>
      <c r="Z5" s="17">
        <v>769509.97027695097</v>
      </c>
      <c r="AA5" s="17">
        <v>933412.82711339602</v>
      </c>
      <c r="AB5" s="17">
        <v>639796.590851177</v>
      </c>
      <c r="AC5" s="17">
        <v>66396.727212998303</v>
      </c>
      <c r="AD5" s="17">
        <v>66944.522138040105</v>
      </c>
      <c r="AE5" s="17">
        <v>52626.906396694198</v>
      </c>
      <c r="AF5" s="17">
        <v>100257.966296724</v>
      </c>
      <c r="AG5" s="17">
        <v>100784.35514112101</v>
      </c>
      <c r="AH5" s="17">
        <v>85438.509701507093</v>
      </c>
      <c r="AI5" s="29">
        <f t="shared" si="2"/>
        <v>7.0345781199582985E-2</v>
      </c>
      <c r="AJ5" s="21" t="str">
        <f>VLOOKUP(C5,Richtungsmatrix!$A$2:$E$133,5,FALSE)</f>
        <v>lateral</v>
      </c>
      <c r="AK5" s="24" t="s">
        <v>487</v>
      </c>
      <c r="AL5" s="24" t="s">
        <v>156</v>
      </c>
      <c r="AM5" s="50" t="s">
        <v>1223</v>
      </c>
      <c r="AN5" s="34">
        <v>41374</v>
      </c>
      <c r="AO5" s="51"/>
      <c r="AP5" s="33">
        <v>41364</v>
      </c>
      <c r="AQ5" s="37">
        <v>146.18</v>
      </c>
      <c r="AR5" s="47">
        <v>1039.69</v>
      </c>
      <c r="AS5" s="33">
        <v>41372</v>
      </c>
      <c r="AT5" s="35">
        <v>144.03</v>
      </c>
      <c r="AU5" s="39">
        <v>1084.4000000000001</v>
      </c>
      <c r="AV5" s="33">
        <v>41373</v>
      </c>
      <c r="AW5" s="35">
        <v>141.72999999999999</v>
      </c>
      <c r="AX5" s="39">
        <v>1110.79</v>
      </c>
      <c r="AY5" s="33">
        <v>41375</v>
      </c>
      <c r="AZ5" s="36">
        <v>147.43</v>
      </c>
      <c r="BA5" s="48">
        <v>1133.72</v>
      </c>
      <c r="BB5" s="33">
        <v>41376</v>
      </c>
      <c r="BC5" s="35">
        <v>148.01</v>
      </c>
      <c r="BD5" s="39">
        <v>1147.3800000000001</v>
      </c>
      <c r="BE5" s="33">
        <v>41384</v>
      </c>
      <c r="BF5" s="35">
        <v>144.4</v>
      </c>
      <c r="BG5" s="39">
        <v>1126.67</v>
      </c>
      <c r="BH5" s="40">
        <f t="shared" si="3"/>
        <v>-1.2176768367765822E-2</v>
      </c>
      <c r="BI5" s="40">
        <f t="shared" si="4"/>
        <v>2.7633131986391613E-2</v>
      </c>
      <c r="BJ5" s="40">
        <f t="shared" si="5"/>
        <v>4.0217314612291055E-2</v>
      </c>
      <c r="BK5" s="40">
        <f t="shared" si="6"/>
        <v>8.3659552366570855E-2</v>
      </c>
      <c r="BL5" s="40">
        <f t="shared" si="7"/>
        <v>5.8078199926226537E-2</v>
      </c>
      <c r="BM5" s="40">
        <f t="shared" si="8"/>
        <v>2.0642965817121217E-2</v>
      </c>
      <c r="BN5" s="42">
        <f t="shared" si="9"/>
        <v>-9.5836320734336677E-2</v>
      </c>
      <c r="BO5" s="52">
        <v>117</v>
      </c>
      <c r="BP5" s="42">
        <f t="shared" si="10"/>
        <v>-3.0445067939834924E-2</v>
      </c>
      <c r="BQ5" s="52">
        <v>106</v>
      </c>
      <c r="BR5" s="42">
        <f t="shared" si="11"/>
        <v>1.9574348795169838E-2</v>
      </c>
      <c r="BS5" s="52">
        <v>45</v>
      </c>
      <c r="BT5" s="50" t="str">
        <f t="shared" si="12"/>
        <v>lateral</v>
      </c>
      <c r="BU5" s="52">
        <f t="shared" si="13"/>
        <v>61</v>
      </c>
    </row>
    <row r="6" spans="1:73" ht="23" customHeight="1">
      <c r="A6" s="16" t="s">
        <v>834</v>
      </c>
      <c r="B6" s="32">
        <v>1909012637</v>
      </c>
      <c r="C6" s="23">
        <v>2920125290</v>
      </c>
      <c r="D6" s="33">
        <v>41505</v>
      </c>
      <c r="E6" s="33">
        <v>41505</v>
      </c>
      <c r="F6" s="33">
        <v>41505</v>
      </c>
      <c r="G6" s="16" t="s">
        <v>397</v>
      </c>
      <c r="H6" s="16" t="s">
        <v>98</v>
      </c>
      <c r="I6" s="16" t="s">
        <v>398</v>
      </c>
      <c r="J6" s="16" t="s">
        <v>399</v>
      </c>
      <c r="K6" s="16" t="s">
        <v>86</v>
      </c>
      <c r="L6" s="13" t="str">
        <f t="shared" si="0"/>
        <v>292</v>
      </c>
      <c r="M6" s="16" t="s">
        <v>85</v>
      </c>
      <c r="N6" s="16" t="s">
        <v>400</v>
      </c>
      <c r="O6" s="16" t="s">
        <v>123</v>
      </c>
      <c r="P6" s="16" t="s">
        <v>835</v>
      </c>
      <c r="Q6" s="16" t="s">
        <v>98</v>
      </c>
      <c r="R6" s="16" t="s">
        <v>836</v>
      </c>
      <c r="S6" s="16" t="s">
        <v>837</v>
      </c>
      <c r="T6" s="16" t="s">
        <v>839</v>
      </c>
      <c r="U6" s="13" t="str">
        <f t="shared" si="1"/>
        <v>252</v>
      </c>
      <c r="V6" s="16" t="s">
        <v>838</v>
      </c>
      <c r="W6" s="16" t="s">
        <v>70</v>
      </c>
      <c r="X6" s="16" t="s">
        <v>71</v>
      </c>
      <c r="Y6" s="27">
        <v>10507.94</v>
      </c>
      <c r="Z6" s="17">
        <v>105298.89391010501</v>
      </c>
      <c r="AA6" s="18" t="s">
        <v>72</v>
      </c>
      <c r="AB6" s="18" t="s">
        <v>72</v>
      </c>
      <c r="AC6" s="18" t="s">
        <v>72</v>
      </c>
      <c r="AD6" s="18" t="s">
        <v>72</v>
      </c>
      <c r="AE6" s="18" t="s">
        <v>72</v>
      </c>
      <c r="AF6" s="18" t="s">
        <v>72</v>
      </c>
      <c r="AG6" s="18" t="s">
        <v>72</v>
      </c>
      <c r="AH6" s="18" t="s">
        <v>72</v>
      </c>
      <c r="AI6" s="29">
        <f t="shared" si="2"/>
        <v>9.9791551552011193E-2</v>
      </c>
      <c r="AJ6" s="21" t="str">
        <f>VLOOKUP(C6,Richtungsmatrix!$A$2:$E$133,5,FALSE)</f>
        <v>lateral</v>
      </c>
      <c r="AK6" s="24" t="s">
        <v>400</v>
      </c>
      <c r="AL6" s="24" t="s">
        <v>123</v>
      </c>
      <c r="AM6" s="44" t="s">
        <v>1217</v>
      </c>
      <c r="AN6" s="34">
        <v>41505</v>
      </c>
      <c r="AO6" s="51"/>
      <c r="AP6" s="33">
        <v>41495</v>
      </c>
      <c r="AQ6" s="37">
        <v>158.70000000000002</v>
      </c>
      <c r="AR6" s="47">
        <v>32.270000000000003</v>
      </c>
      <c r="AS6" s="33">
        <v>41503</v>
      </c>
      <c r="AT6" s="35">
        <v>146.67000000000002</v>
      </c>
      <c r="AU6" s="39">
        <v>31.07</v>
      </c>
      <c r="AV6" s="33">
        <v>41504</v>
      </c>
      <c r="AW6" s="35">
        <v>146.67000000000002</v>
      </c>
      <c r="AX6" s="39">
        <v>31.07</v>
      </c>
      <c r="AY6" s="33">
        <v>41506</v>
      </c>
      <c r="AZ6" s="36">
        <v>147.25</v>
      </c>
      <c r="BA6" s="48">
        <v>30.76</v>
      </c>
      <c r="BB6" s="33">
        <v>41507</v>
      </c>
      <c r="BC6" s="35">
        <v>147.1</v>
      </c>
      <c r="BD6" s="39">
        <v>31.87</v>
      </c>
      <c r="BE6" s="33">
        <v>41515</v>
      </c>
      <c r="BF6" s="35">
        <v>146.81</v>
      </c>
      <c r="BG6" s="39">
        <v>29.740000000000002</v>
      </c>
      <c r="BH6" s="40">
        <f t="shared" si="3"/>
        <v>-7.4921235034656641E-2</v>
      </c>
      <c r="BI6" s="40">
        <f t="shared" si="4"/>
        <v>2.9317515511009251E-3</v>
      </c>
      <c r="BJ6" s="40">
        <f t="shared" si="5"/>
        <v>3.9544555805548498E-3</v>
      </c>
      <c r="BK6" s="40">
        <f t="shared" si="6"/>
        <v>-7.8400991633095773E-2</v>
      </c>
      <c r="BL6" s="40">
        <f t="shared" si="7"/>
        <v>2.5748310267138752E-2</v>
      </c>
      <c r="BM6" s="40">
        <f t="shared" si="8"/>
        <v>-9.9774702285162498E-3</v>
      </c>
      <c r="BN6" s="42">
        <f t="shared" si="9"/>
        <v>3.4797565984391321E-3</v>
      </c>
      <c r="BO6" s="52">
        <v>66</v>
      </c>
      <c r="BP6" s="42">
        <f t="shared" si="10"/>
        <v>-2.2816558716037827E-2</v>
      </c>
      <c r="BQ6" s="52">
        <v>98</v>
      </c>
      <c r="BR6" s="42">
        <f t="shared" si="11"/>
        <v>1.39319258090711E-2</v>
      </c>
      <c r="BS6" s="52">
        <v>53</v>
      </c>
      <c r="BT6" s="50" t="str">
        <f t="shared" si="12"/>
        <v>lateral</v>
      </c>
      <c r="BU6" s="52">
        <f t="shared" si="13"/>
        <v>45</v>
      </c>
    </row>
    <row r="7" spans="1:73" ht="23" customHeight="1">
      <c r="A7" s="13" t="s">
        <v>436</v>
      </c>
      <c r="B7" s="31">
        <v>1909442318</v>
      </c>
      <c r="C7" s="23">
        <v>2932029310</v>
      </c>
      <c r="D7" s="33">
        <v>42513</v>
      </c>
      <c r="E7" s="33">
        <v>42517</v>
      </c>
      <c r="F7" s="33">
        <v>42513</v>
      </c>
      <c r="G7" s="13" t="s">
        <v>437</v>
      </c>
      <c r="H7" s="13" t="s">
        <v>98</v>
      </c>
      <c r="I7" s="13" t="s">
        <v>439</v>
      </c>
      <c r="J7" s="13" t="s">
        <v>440</v>
      </c>
      <c r="K7" s="13" t="s">
        <v>103</v>
      </c>
      <c r="L7" s="13" t="str">
        <f t="shared" si="0"/>
        <v>293</v>
      </c>
      <c r="M7" s="13" t="s">
        <v>104</v>
      </c>
      <c r="N7" s="13" t="s">
        <v>441</v>
      </c>
      <c r="O7" s="13" t="s">
        <v>75</v>
      </c>
      <c r="P7" s="13" t="s">
        <v>438</v>
      </c>
      <c r="Q7" s="13" t="s">
        <v>98</v>
      </c>
      <c r="R7" s="19"/>
      <c r="S7" s="13" t="s">
        <v>383</v>
      </c>
      <c r="T7" s="13" t="s">
        <v>170</v>
      </c>
      <c r="U7" s="13" t="str">
        <f t="shared" si="1"/>
        <v>293</v>
      </c>
      <c r="V7" s="13" t="s">
        <v>169</v>
      </c>
      <c r="W7" s="13" t="s">
        <v>70</v>
      </c>
      <c r="X7" s="13" t="s">
        <v>71</v>
      </c>
      <c r="Y7" s="25">
        <v>63431</v>
      </c>
      <c r="Z7" s="15">
        <v>1152850.9036968001</v>
      </c>
      <c r="AA7" s="14" t="s">
        <v>72</v>
      </c>
      <c r="AB7" s="14" t="s">
        <v>72</v>
      </c>
      <c r="AC7" s="14" t="s">
        <v>72</v>
      </c>
      <c r="AD7" s="14" t="s">
        <v>72</v>
      </c>
      <c r="AE7" s="14" t="s">
        <v>72</v>
      </c>
      <c r="AF7" s="14" t="s">
        <v>72</v>
      </c>
      <c r="AG7" s="14" t="s">
        <v>72</v>
      </c>
      <c r="AH7" s="14" t="s">
        <v>72</v>
      </c>
      <c r="AI7" s="29">
        <f t="shared" si="2"/>
        <v>5.5020991696843359E-2</v>
      </c>
      <c r="AJ7" s="21" t="str">
        <f>VLOOKUP(C7,Richtungsmatrix!$A$2:$E$133,5,FALSE)</f>
        <v>horizontal</v>
      </c>
      <c r="AK7" s="24" t="s">
        <v>441</v>
      </c>
      <c r="AL7" s="24" t="s">
        <v>75</v>
      </c>
      <c r="AM7" s="44" t="s">
        <v>1217</v>
      </c>
      <c r="AN7" s="34">
        <v>42513</v>
      </c>
      <c r="AO7" s="51"/>
      <c r="AP7" s="33">
        <v>42503</v>
      </c>
      <c r="AQ7" s="37">
        <v>3296.17</v>
      </c>
      <c r="AR7" s="47">
        <v>64.09</v>
      </c>
      <c r="AS7" s="33">
        <v>42511</v>
      </c>
      <c r="AT7" s="35">
        <v>3323.7400000000002</v>
      </c>
      <c r="AU7" s="39">
        <v>63.410000000000004</v>
      </c>
      <c r="AV7" s="33">
        <v>42512</v>
      </c>
      <c r="AW7" s="35">
        <v>3323.7400000000002</v>
      </c>
      <c r="AX7" s="39">
        <v>63.410000000000004</v>
      </c>
      <c r="AY7" s="33">
        <v>42514</v>
      </c>
      <c r="AZ7" s="36">
        <v>3399.34</v>
      </c>
      <c r="BA7" s="48">
        <v>64</v>
      </c>
      <c r="BB7" s="33">
        <v>42515</v>
      </c>
      <c r="BC7" s="35">
        <v>3375.33</v>
      </c>
      <c r="BD7" s="39">
        <v>65.680000000000007</v>
      </c>
      <c r="BE7" s="33">
        <v>42523</v>
      </c>
      <c r="BF7" s="35">
        <v>3410.91</v>
      </c>
      <c r="BG7" s="39">
        <v>65.28</v>
      </c>
      <c r="BH7" s="40">
        <f t="shared" si="3"/>
        <v>3.4810097780150873E-2</v>
      </c>
      <c r="BI7" s="40">
        <f t="shared" si="4"/>
        <v>1.5521671370203327E-2</v>
      </c>
      <c r="BJ7" s="40">
        <f t="shared" si="5"/>
        <v>2.2745461438018699E-2</v>
      </c>
      <c r="BK7" s="40">
        <f t="shared" si="6"/>
        <v>1.8567639257294433E-2</v>
      </c>
      <c r="BL7" s="40">
        <f t="shared" si="7"/>
        <v>3.5798769910108774E-2</v>
      </c>
      <c r="BM7" s="40">
        <f t="shared" si="8"/>
        <v>9.3045260999842228E-3</v>
      </c>
      <c r="BN7" s="42">
        <f t="shared" si="9"/>
        <v>1.624245852285644E-2</v>
      </c>
      <c r="BO7" s="52">
        <v>59</v>
      </c>
      <c r="BP7" s="42">
        <f t="shared" si="10"/>
        <v>-2.0277098539905447E-2</v>
      </c>
      <c r="BQ7" s="52">
        <v>96</v>
      </c>
      <c r="BR7" s="42">
        <f t="shared" si="11"/>
        <v>1.3440935338034476E-2</v>
      </c>
      <c r="BS7" s="52">
        <v>55</v>
      </c>
      <c r="BT7" s="50" t="str">
        <f t="shared" si="12"/>
        <v>horizontal</v>
      </c>
      <c r="BU7" s="52">
        <f t="shared" si="13"/>
        <v>41</v>
      </c>
    </row>
    <row r="8" spans="1:73" ht="23" customHeight="1">
      <c r="A8" s="13" t="s">
        <v>679</v>
      </c>
      <c r="B8" s="31">
        <v>1601496340</v>
      </c>
      <c r="C8" s="23">
        <v>2311029320</v>
      </c>
      <c r="D8" s="33">
        <v>41428</v>
      </c>
      <c r="E8" s="33">
        <v>41428</v>
      </c>
      <c r="F8" s="33">
        <v>41428</v>
      </c>
      <c r="G8" s="13" t="s">
        <v>680</v>
      </c>
      <c r="H8" s="13" t="s">
        <v>681</v>
      </c>
      <c r="I8" s="13" t="s">
        <v>684</v>
      </c>
      <c r="J8" s="13" t="s">
        <v>685</v>
      </c>
      <c r="K8" s="13" t="s">
        <v>686</v>
      </c>
      <c r="L8" s="13" t="str">
        <f t="shared" si="0"/>
        <v>231</v>
      </c>
      <c r="M8" s="13" t="s">
        <v>687</v>
      </c>
      <c r="N8" s="13" t="s">
        <v>689</v>
      </c>
      <c r="O8" s="13" t="s">
        <v>690</v>
      </c>
      <c r="P8" s="13" t="s">
        <v>682</v>
      </c>
      <c r="Q8" s="13" t="s">
        <v>88</v>
      </c>
      <c r="R8" s="13" t="s">
        <v>683</v>
      </c>
      <c r="S8" s="13" t="s">
        <v>688</v>
      </c>
      <c r="T8" s="13" t="s">
        <v>103</v>
      </c>
      <c r="U8" s="13" t="str">
        <f t="shared" si="1"/>
        <v>293</v>
      </c>
      <c r="V8" s="13" t="s">
        <v>104</v>
      </c>
      <c r="W8" s="13" t="s">
        <v>70</v>
      </c>
      <c r="X8" s="13" t="s">
        <v>71</v>
      </c>
      <c r="Y8" s="15">
        <v>24000</v>
      </c>
      <c r="Z8" s="15">
        <v>4926336.6931323996</v>
      </c>
      <c r="AA8" s="14" t="s">
        <v>72</v>
      </c>
      <c r="AB8" s="14" t="s">
        <v>72</v>
      </c>
      <c r="AC8" s="14" t="s">
        <v>72</v>
      </c>
      <c r="AD8" s="14" t="s">
        <v>72</v>
      </c>
      <c r="AE8" s="14" t="s">
        <v>72</v>
      </c>
      <c r="AF8" s="15">
        <v>181711.38000906</v>
      </c>
      <c r="AG8" s="14" t="s">
        <v>72</v>
      </c>
      <c r="AH8" s="14" t="s">
        <v>72</v>
      </c>
      <c r="AI8" s="29">
        <f t="shared" si="2"/>
        <v>4.8717741995705248E-3</v>
      </c>
      <c r="AJ8" s="21" t="str">
        <f>VLOOKUP(C8,Richtungsmatrix!$A$2:$E$133,5,FALSE)</f>
        <v>vertikal</v>
      </c>
      <c r="AK8" s="24" t="s">
        <v>689</v>
      </c>
      <c r="AL8" s="24" t="s">
        <v>690</v>
      </c>
      <c r="AM8" s="43" t="s">
        <v>1212</v>
      </c>
      <c r="AN8" s="34">
        <v>41428</v>
      </c>
      <c r="AO8" s="51"/>
      <c r="AP8" s="33">
        <v>41418</v>
      </c>
      <c r="AQ8" s="37">
        <v>3218301</v>
      </c>
      <c r="AR8" s="47">
        <v>91706.44</v>
      </c>
      <c r="AS8" s="33">
        <v>41426</v>
      </c>
      <c r="AT8" s="35">
        <v>3186049</v>
      </c>
      <c r="AU8" s="39">
        <v>87278.5</v>
      </c>
      <c r="AV8" s="33">
        <v>41427</v>
      </c>
      <c r="AW8" s="35">
        <v>3186049</v>
      </c>
      <c r="AX8" s="39">
        <v>87278.5</v>
      </c>
      <c r="AY8" s="33">
        <v>41429</v>
      </c>
      <c r="AZ8" s="36">
        <v>3015725</v>
      </c>
      <c r="BA8" s="48">
        <v>78413.88</v>
      </c>
      <c r="BB8" s="33">
        <v>41430</v>
      </c>
      <c r="BC8" s="35">
        <v>2945593</v>
      </c>
      <c r="BD8" s="39">
        <v>80177.63</v>
      </c>
      <c r="BE8" s="33">
        <v>41438</v>
      </c>
      <c r="BF8" s="35">
        <v>2945593</v>
      </c>
      <c r="BG8" s="39">
        <v>76668.81</v>
      </c>
      <c r="BH8" s="40">
        <f t="shared" si="3"/>
        <v>-8.4736635883343459E-2</v>
      </c>
      <c r="BI8" s="40">
        <f t="shared" si="4"/>
        <v>-7.5471532295956489E-2</v>
      </c>
      <c r="BJ8" s="40">
        <f t="shared" si="5"/>
        <v>-5.3459315911337235E-2</v>
      </c>
      <c r="BK8" s="40">
        <f t="shared" si="6"/>
        <v>-0.16397572515081826</v>
      </c>
      <c r="BL8" s="40">
        <f t="shared" si="7"/>
        <v>-8.1358753874092637E-2</v>
      </c>
      <c r="BM8" s="40">
        <f t="shared" si="8"/>
        <v>-0.10156705259600007</v>
      </c>
      <c r="BN8" s="42">
        <f t="shared" si="9"/>
        <v>7.9239089267474805E-2</v>
      </c>
      <c r="BO8" s="52">
        <v>27</v>
      </c>
      <c r="BP8" s="42">
        <f t="shared" si="10"/>
        <v>5.8872215781361481E-3</v>
      </c>
      <c r="BQ8" s="52">
        <v>61</v>
      </c>
      <c r="BR8" s="42">
        <f t="shared" si="11"/>
        <v>4.8107736684662838E-2</v>
      </c>
      <c r="BS8" s="52">
        <v>22</v>
      </c>
      <c r="BT8" s="50" t="str">
        <f t="shared" si="12"/>
        <v>vertikal</v>
      </c>
      <c r="BU8" s="52">
        <f t="shared" si="13"/>
        <v>39</v>
      </c>
    </row>
    <row r="9" spans="1:73" ht="23" customHeight="1">
      <c r="A9" s="13" t="s">
        <v>962</v>
      </c>
      <c r="B9" s="31">
        <v>1633108426</v>
      </c>
      <c r="C9" s="23">
        <v>2920129100</v>
      </c>
      <c r="D9" s="33">
        <v>41250</v>
      </c>
      <c r="E9" s="33">
        <v>41268</v>
      </c>
      <c r="F9" s="33">
        <v>41250</v>
      </c>
      <c r="G9" s="13" t="s">
        <v>545</v>
      </c>
      <c r="H9" s="13" t="s">
        <v>77</v>
      </c>
      <c r="I9" s="13" t="s">
        <v>548</v>
      </c>
      <c r="J9" s="13" t="s">
        <v>549</v>
      </c>
      <c r="K9" s="13" t="s">
        <v>86</v>
      </c>
      <c r="L9" s="13" t="str">
        <f t="shared" si="0"/>
        <v>292</v>
      </c>
      <c r="M9" s="13" t="s">
        <v>85</v>
      </c>
      <c r="N9" s="13" t="s">
        <v>551</v>
      </c>
      <c r="O9" s="13" t="s">
        <v>182</v>
      </c>
      <c r="P9" s="13" t="s">
        <v>963</v>
      </c>
      <c r="Q9" s="13" t="s">
        <v>77</v>
      </c>
      <c r="R9" s="13" t="s">
        <v>964</v>
      </c>
      <c r="S9" s="13" t="s">
        <v>965</v>
      </c>
      <c r="T9" s="13" t="s">
        <v>73</v>
      </c>
      <c r="U9" s="13" t="str">
        <f t="shared" si="1"/>
        <v>291</v>
      </c>
      <c r="V9" s="13" t="s">
        <v>74</v>
      </c>
      <c r="W9" s="13" t="s">
        <v>70</v>
      </c>
      <c r="X9" s="13" t="s">
        <v>71</v>
      </c>
      <c r="Y9" s="15">
        <v>5084.08</v>
      </c>
      <c r="Z9" s="15">
        <v>942517.204794858</v>
      </c>
      <c r="AA9" s="15">
        <v>992585.25932749198</v>
      </c>
      <c r="AB9" s="15">
        <v>205641.23447453999</v>
      </c>
      <c r="AC9" s="15">
        <v>12064.6470312527</v>
      </c>
      <c r="AD9" s="15">
        <v>3617.7910599399202</v>
      </c>
      <c r="AE9" s="15">
        <v>2217.9054477855898</v>
      </c>
      <c r="AF9" s="15">
        <v>20696.623991395401</v>
      </c>
      <c r="AG9" s="15">
        <v>5878.7689755680503</v>
      </c>
      <c r="AH9" s="15">
        <v>2307.0147156398102</v>
      </c>
      <c r="AI9" s="29">
        <f t="shared" si="2"/>
        <v>5.394150869751568E-3</v>
      </c>
      <c r="AJ9" s="21" t="str">
        <f>VLOOKUP(C9,Richtungsmatrix!$A$2:$E$133,5,FALSE)</f>
        <v>vertikal</v>
      </c>
      <c r="AK9" s="24" t="s">
        <v>551</v>
      </c>
      <c r="AL9" s="24" t="s">
        <v>182</v>
      </c>
      <c r="AM9" s="50" t="s">
        <v>1220</v>
      </c>
      <c r="AN9" s="34">
        <v>41250</v>
      </c>
      <c r="AO9" s="51"/>
      <c r="AP9" s="33">
        <v>41240</v>
      </c>
      <c r="AQ9" s="37">
        <v>63.71</v>
      </c>
      <c r="AR9" s="47">
        <v>0.82000000000000006</v>
      </c>
      <c r="AS9" s="33">
        <v>41248</v>
      </c>
      <c r="AT9" s="35">
        <v>58.86</v>
      </c>
      <c r="AU9" s="39">
        <v>0.8</v>
      </c>
      <c r="AV9" s="33">
        <v>41249</v>
      </c>
      <c r="AW9" s="35">
        <v>59.06</v>
      </c>
      <c r="AX9" s="39">
        <v>0.83000000000000007</v>
      </c>
      <c r="AY9" s="33">
        <v>41251</v>
      </c>
      <c r="AZ9" s="36">
        <v>59.93</v>
      </c>
      <c r="BA9" s="48">
        <v>0.82000000000000006</v>
      </c>
      <c r="BB9" s="33">
        <v>41252</v>
      </c>
      <c r="BC9" s="35">
        <v>59.93</v>
      </c>
      <c r="BD9" s="39">
        <v>0.82000000000000006</v>
      </c>
      <c r="BE9" s="33">
        <v>41260</v>
      </c>
      <c r="BF9" s="35">
        <v>63.03</v>
      </c>
      <c r="BG9" s="39">
        <v>0.87</v>
      </c>
      <c r="BH9" s="40">
        <f t="shared" si="3"/>
        <v>-1.0673363679171266E-2</v>
      </c>
      <c r="BI9" s="40">
        <f t="shared" si="4"/>
        <v>1.817872918790342E-2</v>
      </c>
      <c r="BJ9" s="40">
        <f t="shared" si="5"/>
        <v>1.473078225533353E-2</v>
      </c>
      <c r="BK9" s="40">
        <f t="shared" si="6"/>
        <v>6.0975609756097393E-2</v>
      </c>
      <c r="BL9" s="40">
        <f t="shared" si="7"/>
        <v>2.4999999999999911E-2</v>
      </c>
      <c r="BM9" s="40">
        <f t="shared" si="8"/>
        <v>-1.2048192771084376E-2</v>
      </c>
      <c r="BN9" s="42">
        <f t="shared" si="9"/>
        <v>-7.1648973435268659E-2</v>
      </c>
      <c r="BO9" s="52">
        <v>110</v>
      </c>
      <c r="BP9" s="42">
        <f t="shared" si="10"/>
        <v>-6.8212708120964916E-3</v>
      </c>
      <c r="BQ9" s="52">
        <v>76</v>
      </c>
      <c r="BR9" s="42">
        <f t="shared" si="11"/>
        <v>2.6778975026417906E-2</v>
      </c>
      <c r="BS9" s="52">
        <v>39</v>
      </c>
      <c r="BT9" s="50" t="str">
        <f t="shared" si="12"/>
        <v>vertikal</v>
      </c>
      <c r="BU9" s="52">
        <f t="shared" si="13"/>
        <v>37</v>
      </c>
    </row>
    <row r="10" spans="1:73" ht="33.5" customHeight="1">
      <c r="A10" s="16" t="s">
        <v>906</v>
      </c>
      <c r="B10" s="32">
        <v>1909096552</v>
      </c>
      <c r="C10" s="23">
        <v>2932045310</v>
      </c>
      <c r="D10" s="33">
        <v>41750</v>
      </c>
      <c r="E10" s="33">
        <v>41750</v>
      </c>
      <c r="F10" s="33">
        <v>41750</v>
      </c>
      <c r="G10" s="16" t="s">
        <v>437</v>
      </c>
      <c r="H10" s="16" t="s">
        <v>98</v>
      </c>
      <c r="I10" s="16" t="s">
        <v>439</v>
      </c>
      <c r="J10" s="16" t="s">
        <v>440</v>
      </c>
      <c r="K10" s="16" t="s">
        <v>103</v>
      </c>
      <c r="L10" s="13" t="str">
        <f t="shared" si="0"/>
        <v>293</v>
      </c>
      <c r="M10" s="16" t="s">
        <v>104</v>
      </c>
      <c r="N10" s="16" t="s">
        <v>441</v>
      </c>
      <c r="O10" s="16" t="s">
        <v>75</v>
      </c>
      <c r="P10" s="16" t="s">
        <v>907</v>
      </c>
      <c r="Q10" s="16" t="s">
        <v>98</v>
      </c>
      <c r="R10" s="16" t="s">
        <v>908</v>
      </c>
      <c r="S10" s="16" t="s">
        <v>909</v>
      </c>
      <c r="T10" s="16" t="s">
        <v>639</v>
      </c>
      <c r="U10" s="13" t="str">
        <f t="shared" si="1"/>
        <v>453</v>
      </c>
      <c r="V10" s="16" t="s">
        <v>638</v>
      </c>
      <c r="W10" s="16" t="s">
        <v>70</v>
      </c>
      <c r="X10" s="16" t="s">
        <v>71</v>
      </c>
      <c r="Y10" s="26">
        <v>8324</v>
      </c>
      <c r="Z10" s="17">
        <v>1152850.9036968001</v>
      </c>
      <c r="AA10" s="18" t="s">
        <v>72</v>
      </c>
      <c r="AB10" s="18" t="s">
        <v>72</v>
      </c>
      <c r="AC10" s="18" t="s">
        <v>72</v>
      </c>
      <c r="AD10" s="18" t="s">
        <v>72</v>
      </c>
      <c r="AE10" s="18" t="s">
        <v>72</v>
      </c>
      <c r="AF10" s="18" t="s">
        <v>72</v>
      </c>
      <c r="AG10" s="18" t="s">
        <v>72</v>
      </c>
      <c r="AH10" s="18" t="s">
        <v>72</v>
      </c>
      <c r="AI10" s="29">
        <f t="shared" si="2"/>
        <v>7.2203612568700493E-3</v>
      </c>
      <c r="AJ10" s="21" t="str">
        <f>VLOOKUP(C10,Richtungsmatrix!$A$2:$E$133,5,FALSE)</f>
        <v>vertikal</v>
      </c>
      <c r="AK10" s="24" t="s">
        <v>441</v>
      </c>
      <c r="AL10" s="24" t="s">
        <v>75</v>
      </c>
      <c r="AM10" s="44" t="s">
        <v>1217</v>
      </c>
      <c r="AN10" s="34">
        <v>41750</v>
      </c>
      <c r="AO10" s="51"/>
      <c r="AP10" s="33">
        <v>41740</v>
      </c>
      <c r="AQ10" s="37">
        <v>3077.04</v>
      </c>
      <c r="AR10" s="47">
        <v>34.81</v>
      </c>
      <c r="AS10" s="33">
        <v>41748</v>
      </c>
      <c r="AT10" s="35">
        <v>3192.08</v>
      </c>
      <c r="AU10" s="39">
        <v>34.89</v>
      </c>
      <c r="AV10" s="33">
        <v>41749</v>
      </c>
      <c r="AW10" s="35">
        <v>3192.08</v>
      </c>
      <c r="AX10" s="39">
        <v>35.010000000000005</v>
      </c>
      <c r="AY10" s="33">
        <v>41751</v>
      </c>
      <c r="AZ10" s="36">
        <v>3297.6800000000003</v>
      </c>
      <c r="BA10" s="48">
        <v>36.020000000000003</v>
      </c>
      <c r="BB10" s="33">
        <v>41752</v>
      </c>
      <c r="BC10" s="35">
        <v>3235.87</v>
      </c>
      <c r="BD10" s="39">
        <v>36.46</v>
      </c>
      <c r="BE10" s="33">
        <v>41760</v>
      </c>
      <c r="BF10" s="35">
        <v>3295.11</v>
      </c>
      <c r="BG10" s="39">
        <v>36.950000000000003</v>
      </c>
      <c r="BH10" s="40">
        <f t="shared" si="3"/>
        <v>7.0870056937836434E-2</v>
      </c>
      <c r="BI10" s="40">
        <f t="shared" si="4"/>
        <v>1.3718327861456991E-2</v>
      </c>
      <c r="BJ10" s="40">
        <f t="shared" si="5"/>
        <v>3.3081877647176849E-2</v>
      </c>
      <c r="BK10" s="40">
        <f t="shared" si="6"/>
        <v>6.1476587187589748E-2</v>
      </c>
      <c r="BL10" s="40">
        <f t="shared" si="7"/>
        <v>4.4998566924620231E-2</v>
      </c>
      <c r="BM10" s="40">
        <f t="shared" si="8"/>
        <v>2.8848900314195847E-2</v>
      </c>
      <c r="BN10" s="42">
        <f t="shared" si="9"/>
        <v>9.3934697502466857E-3</v>
      </c>
      <c r="BO10" s="52">
        <v>62</v>
      </c>
      <c r="BP10" s="42">
        <f t="shared" si="10"/>
        <v>-3.128023906316324E-2</v>
      </c>
      <c r="BQ10" s="52">
        <v>108</v>
      </c>
      <c r="BR10" s="42">
        <f t="shared" si="11"/>
        <v>4.2329773329810028E-3</v>
      </c>
      <c r="BS10" s="52">
        <v>71</v>
      </c>
      <c r="BT10" s="50" t="str">
        <f t="shared" si="12"/>
        <v>vertikal</v>
      </c>
      <c r="BU10" s="52">
        <f t="shared" si="13"/>
        <v>37</v>
      </c>
    </row>
    <row r="11" spans="1:73" ht="23" customHeight="1">
      <c r="A11" s="13" t="s">
        <v>935</v>
      </c>
      <c r="B11" s="31">
        <v>1907001508</v>
      </c>
      <c r="C11" s="23">
        <v>2813129320</v>
      </c>
      <c r="D11" s="33">
        <v>41464</v>
      </c>
      <c r="E11" s="33">
        <v>41495</v>
      </c>
      <c r="F11" s="33">
        <v>41464</v>
      </c>
      <c r="G11" s="13" t="s">
        <v>936</v>
      </c>
      <c r="H11" s="13" t="s">
        <v>77</v>
      </c>
      <c r="I11" s="13" t="s">
        <v>939</v>
      </c>
      <c r="J11" s="13" t="s">
        <v>940</v>
      </c>
      <c r="K11" s="13" t="s">
        <v>356</v>
      </c>
      <c r="L11" s="13" t="str">
        <f t="shared" si="0"/>
        <v>281</v>
      </c>
      <c r="M11" s="13" t="s">
        <v>355</v>
      </c>
      <c r="N11" s="13" t="s">
        <v>942</v>
      </c>
      <c r="O11" s="13" t="s">
        <v>182</v>
      </c>
      <c r="P11" s="13" t="s">
        <v>937</v>
      </c>
      <c r="Q11" s="13" t="s">
        <v>77</v>
      </c>
      <c r="R11" s="13" t="s">
        <v>938</v>
      </c>
      <c r="S11" s="13" t="s">
        <v>941</v>
      </c>
      <c r="T11" s="13" t="s">
        <v>103</v>
      </c>
      <c r="U11" s="13" t="str">
        <f t="shared" si="1"/>
        <v>293</v>
      </c>
      <c r="V11" s="13" t="s">
        <v>104</v>
      </c>
      <c r="W11" s="13" t="s">
        <v>70</v>
      </c>
      <c r="X11" s="13" t="s">
        <v>71</v>
      </c>
      <c r="Y11" s="15">
        <v>6714.9</v>
      </c>
      <c r="Z11" s="15">
        <v>473394.61945219699</v>
      </c>
      <c r="AA11" s="15">
        <v>493233.44013270398</v>
      </c>
      <c r="AB11" s="15">
        <v>313534.445244239</v>
      </c>
      <c r="AC11" s="15">
        <v>15922.937068232201</v>
      </c>
      <c r="AD11" s="15">
        <v>16671.440013463802</v>
      </c>
      <c r="AE11" s="15">
        <v>11805.3627169472</v>
      </c>
      <c r="AF11" s="15">
        <v>16927.334665688199</v>
      </c>
      <c r="AG11" s="15">
        <v>14643.365887129299</v>
      </c>
      <c r="AH11" s="15">
        <v>12772.5078672986</v>
      </c>
      <c r="AI11" s="29">
        <f t="shared" si="2"/>
        <v>1.4184571864738029E-2</v>
      </c>
      <c r="AJ11" s="21" t="str">
        <f>VLOOKUP(C11,Richtungsmatrix!$A$2:$E$133,5,FALSE)</f>
        <v>vertikal</v>
      </c>
      <c r="AK11" s="24" t="s">
        <v>942</v>
      </c>
      <c r="AL11" s="24" t="s">
        <v>182</v>
      </c>
      <c r="AM11" s="50" t="s">
        <v>1220</v>
      </c>
      <c r="AN11" s="34">
        <v>41464</v>
      </c>
      <c r="AO11" s="51"/>
      <c r="AP11" s="33">
        <v>41454</v>
      </c>
      <c r="AQ11" s="37">
        <v>91.87</v>
      </c>
      <c r="AR11" s="47">
        <v>0.78</v>
      </c>
      <c r="AS11" s="33">
        <v>41462</v>
      </c>
      <c r="AT11" s="35">
        <v>94.17</v>
      </c>
      <c r="AU11" s="39">
        <v>0.8</v>
      </c>
      <c r="AV11" s="33">
        <v>41463</v>
      </c>
      <c r="AW11" s="35">
        <v>91.65</v>
      </c>
      <c r="AX11" s="39">
        <v>0.8</v>
      </c>
      <c r="AY11" s="33">
        <v>41465</v>
      </c>
      <c r="AZ11" s="36">
        <v>93.68</v>
      </c>
      <c r="BA11" s="48">
        <v>0.78</v>
      </c>
      <c r="BB11" s="33">
        <v>41466</v>
      </c>
      <c r="BC11" s="35">
        <v>96.04</v>
      </c>
      <c r="BD11" s="39">
        <v>0.81</v>
      </c>
      <c r="BE11" s="33">
        <v>41474</v>
      </c>
      <c r="BF11" s="35">
        <v>95.710000000000008</v>
      </c>
      <c r="BG11" s="39">
        <v>0.82000000000000006</v>
      </c>
      <c r="BH11" s="40">
        <f t="shared" si="3"/>
        <v>4.179819309894417E-2</v>
      </c>
      <c r="BI11" s="40">
        <f t="shared" si="4"/>
        <v>1.9857704152065558E-2</v>
      </c>
      <c r="BJ11" s="40">
        <f t="shared" si="5"/>
        <v>2.2149481723949815E-2</v>
      </c>
      <c r="BK11" s="40">
        <f t="shared" si="6"/>
        <v>5.1282051282051322E-2</v>
      </c>
      <c r="BL11" s="40">
        <f t="shared" si="7"/>
        <v>1.2499999999999956E-2</v>
      </c>
      <c r="BM11" s="40">
        <f t="shared" si="8"/>
        <v>-2.5000000000000022E-2</v>
      </c>
      <c r="BN11" s="42">
        <f t="shared" si="9"/>
        <v>-9.4838581831071522E-3</v>
      </c>
      <c r="BO11" s="52">
        <v>77</v>
      </c>
      <c r="BP11" s="42">
        <f t="shared" si="10"/>
        <v>7.3577041520656028E-3</v>
      </c>
      <c r="BQ11" s="52">
        <v>60</v>
      </c>
      <c r="BR11" s="42">
        <f t="shared" si="11"/>
        <v>4.7149481723949838E-2</v>
      </c>
      <c r="BS11" s="52">
        <v>24</v>
      </c>
      <c r="BT11" s="50" t="str">
        <f t="shared" si="12"/>
        <v>vertikal</v>
      </c>
      <c r="BU11" s="52">
        <f t="shared" si="13"/>
        <v>36</v>
      </c>
    </row>
    <row r="12" spans="1:73" ht="23" customHeight="1">
      <c r="A12" s="16" t="s">
        <v>1072</v>
      </c>
      <c r="B12" s="32">
        <v>1909088771</v>
      </c>
      <c r="C12" s="23">
        <v>2910071121</v>
      </c>
      <c r="D12" s="33">
        <v>41730</v>
      </c>
      <c r="E12" s="33">
        <v>41730</v>
      </c>
      <c r="F12" s="33">
        <v>41730</v>
      </c>
      <c r="G12" s="16" t="s">
        <v>1073</v>
      </c>
      <c r="H12" s="16" t="s">
        <v>681</v>
      </c>
      <c r="I12" s="16" t="s">
        <v>1075</v>
      </c>
      <c r="J12" s="16" t="s">
        <v>236</v>
      </c>
      <c r="K12" s="16" t="s">
        <v>73</v>
      </c>
      <c r="L12" s="13" t="str">
        <f t="shared" si="0"/>
        <v>291</v>
      </c>
      <c r="M12" s="16" t="s">
        <v>74</v>
      </c>
      <c r="N12" s="16" t="s">
        <v>1077</v>
      </c>
      <c r="O12" s="16" t="s">
        <v>690</v>
      </c>
      <c r="P12" s="16" t="s">
        <v>1074</v>
      </c>
      <c r="Q12" s="16" t="s">
        <v>69</v>
      </c>
      <c r="R12" s="20"/>
      <c r="S12" s="16" t="s">
        <v>1076</v>
      </c>
      <c r="T12" s="16" t="s">
        <v>431</v>
      </c>
      <c r="U12" s="13" t="str">
        <f t="shared" si="1"/>
        <v>711</v>
      </c>
      <c r="V12" s="16" t="s">
        <v>432</v>
      </c>
      <c r="W12" s="16" t="s">
        <v>70</v>
      </c>
      <c r="X12" s="16" t="s">
        <v>71</v>
      </c>
      <c r="Y12" s="26">
        <v>2000</v>
      </c>
      <c r="Z12" s="17">
        <v>301422.210736749</v>
      </c>
      <c r="AA12" s="17">
        <v>227787.80621398301</v>
      </c>
      <c r="AB12" s="18" t="s">
        <v>72</v>
      </c>
      <c r="AC12" s="18" t="s">
        <v>72</v>
      </c>
      <c r="AD12" s="18" t="s">
        <v>72</v>
      </c>
      <c r="AE12" s="18" t="s">
        <v>72</v>
      </c>
      <c r="AF12" s="17">
        <v>-9961.0473047380201</v>
      </c>
      <c r="AG12" s="17">
        <v>3271.0097097642602</v>
      </c>
      <c r="AH12" s="18" t="s">
        <v>72</v>
      </c>
      <c r="AI12" s="29">
        <f t="shared" si="2"/>
        <v>6.6352111050858361E-3</v>
      </c>
      <c r="AJ12" s="21" t="str">
        <f>VLOOKUP(C12,Richtungsmatrix!$A$2:$E$133,5,FALSE)</f>
        <v>vertikal</v>
      </c>
      <c r="AK12" s="24" t="s">
        <v>1077</v>
      </c>
      <c r="AL12" s="24" t="s">
        <v>690</v>
      </c>
      <c r="AM12" s="43" t="s">
        <v>1212</v>
      </c>
      <c r="AN12" s="34">
        <v>41730</v>
      </c>
      <c r="AO12" s="51"/>
      <c r="AP12" s="33">
        <v>41720</v>
      </c>
      <c r="AQ12" s="37">
        <v>44.27</v>
      </c>
      <c r="AR12" s="48">
        <v>64901.18</v>
      </c>
      <c r="AS12" s="33">
        <v>41728</v>
      </c>
      <c r="AT12" s="35">
        <v>44.77</v>
      </c>
      <c r="AU12" s="39">
        <v>67331.13</v>
      </c>
      <c r="AV12" s="33">
        <v>41729</v>
      </c>
      <c r="AW12" s="35">
        <v>45.27</v>
      </c>
      <c r="AX12" s="39">
        <v>70464.69</v>
      </c>
      <c r="AY12" s="33">
        <v>41731</v>
      </c>
      <c r="AZ12" s="36">
        <v>48.25</v>
      </c>
      <c r="BA12" s="48">
        <v>70811.38</v>
      </c>
      <c r="BB12" s="33">
        <v>41732</v>
      </c>
      <c r="BC12" s="35">
        <v>47.75</v>
      </c>
      <c r="BD12" s="39">
        <v>70836.06</v>
      </c>
      <c r="BE12" s="33">
        <v>41740</v>
      </c>
      <c r="BF12" s="35">
        <v>49.25</v>
      </c>
      <c r="BG12" s="39">
        <v>72144</v>
      </c>
      <c r="BH12" s="40">
        <f t="shared" si="3"/>
        <v>0.1124915292523152</v>
      </c>
      <c r="BI12" s="40">
        <f t="shared" si="4"/>
        <v>6.6562430198793709E-2</v>
      </c>
      <c r="BJ12" s="40">
        <f t="shared" si="5"/>
        <v>6.5827258670200894E-2</v>
      </c>
      <c r="BK12" s="40">
        <f t="shared" si="6"/>
        <v>0.1115976627851758</v>
      </c>
      <c r="BL12" s="40">
        <f t="shared" si="7"/>
        <v>5.205511922939654E-2</v>
      </c>
      <c r="BM12" s="40">
        <f t="shared" si="8"/>
        <v>4.9200528661943466E-3</v>
      </c>
      <c r="BN12" s="42">
        <f t="shared" si="9"/>
        <v>8.9386646713940365E-4</v>
      </c>
      <c r="BO12" s="52">
        <v>68</v>
      </c>
      <c r="BP12" s="42">
        <f t="shared" si="10"/>
        <v>1.4507310969397169E-2</v>
      </c>
      <c r="BQ12" s="52">
        <v>49</v>
      </c>
      <c r="BR12" s="42">
        <f t="shared" si="11"/>
        <v>6.0907205804006548E-2</v>
      </c>
      <c r="BS12" s="52">
        <v>17</v>
      </c>
      <c r="BT12" s="50" t="str">
        <f t="shared" si="12"/>
        <v>vertikal</v>
      </c>
      <c r="BU12" s="52">
        <f t="shared" si="13"/>
        <v>32</v>
      </c>
    </row>
    <row r="13" spans="1:73" ht="33.5" customHeight="1">
      <c r="A13" s="13" t="s">
        <v>214</v>
      </c>
      <c r="B13" s="31">
        <v>1909136569</v>
      </c>
      <c r="C13" s="23">
        <v>2932029320</v>
      </c>
      <c r="D13" s="33">
        <v>41878</v>
      </c>
      <c r="E13" s="33">
        <v>42009</v>
      </c>
      <c r="F13" s="33">
        <v>41870</v>
      </c>
      <c r="G13" s="13" t="s">
        <v>215</v>
      </c>
      <c r="H13" s="13" t="s">
        <v>98</v>
      </c>
      <c r="I13" s="13" t="s">
        <v>218</v>
      </c>
      <c r="J13" s="13" t="s">
        <v>219</v>
      </c>
      <c r="K13" s="13" t="s">
        <v>103</v>
      </c>
      <c r="L13" s="13" t="str">
        <f t="shared" si="0"/>
        <v>293</v>
      </c>
      <c r="M13" s="13" t="s">
        <v>104</v>
      </c>
      <c r="N13" s="13" t="s">
        <v>221</v>
      </c>
      <c r="O13" s="13" t="s">
        <v>75</v>
      </c>
      <c r="P13" s="13" t="s">
        <v>216</v>
      </c>
      <c r="Q13" s="13" t="s">
        <v>98</v>
      </c>
      <c r="R13" s="13" t="s">
        <v>217</v>
      </c>
      <c r="S13" s="13" t="s">
        <v>220</v>
      </c>
      <c r="T13" s="13" t="s">
        <v>103</v>
      </c>
      <c r="U13" s="13" t="str">
        <f t="shared" si="1"/>
        <v>293</v>
      </c>
      <c r="V13" s="13" t="s">
        <v>104</v>
      </c>
      <c r="W13" s="13" t="s">
        <v>70</v>
      </c>
      <c r="X13" s="13" t="s">
        <v>71</v>
      </c>
      <c r="Y13" s="15">
        <v>711549.93</v>
      </c>
      <c r="Z13" s="15">
        <v>8816177.6272451598</v>
      </c>
      <c r="AA13" s="14" t="s">
        <v>72</v>
      </c>
      <c r="AB13" s="14" t="s">
        <v>72</v>
      </c>
      <c r="AC13" s="14" t="s">
        <v>72</v>
      </c>
      <c r="AD13" s="14" t="s">
        <v>72</v>
      </c>
      <c r="AE13" s="14" t="s">
        <v>72</v>
      </c>
      <c r="AF13" s="14" t="s">
        <v>72</v>
      </c>
      <c r="AG13" s="14" t="s">
        <v>72</v>
      </c>
      <c r="AH13" s="14" t="s">
        <v>72</v>
      </c>
      <c r="AI13" s="29">
        <f t="shared" si="2"/>
        <v>8.0709572797291976E-2</v>
      </c>
      <c r="AJ13" s="21" t="str">
        <f>VLOOKUP(C13,Richtungsmatrix!$A$2:$E$133,5,FALSE)</f>
        <v>horizontal</v>
      </c>
      <c r="AK13" s="24" t="s">
        <v>221</v>
      </c>
      <c r="AL13" s="24" t="s">
        <v>75</v>
      </c>
      <c r="AM13" s="44" t="s">
        <v>1217</v>
      </c>
      <c r="AN13" s="34">
        <v>41878</v>
      </c>
      <c r="AO13" s="51"/>
      <c r="AP13" s="33">
        <v>41868</v>
      </c>
      <c r="AQ13" s="37">
        <v>359.07</v>
      </c>
      <c r="AR13" s="48">
        <v>42.32</v>
      </c>
      <c r="AS13" s="33">
        <v>41876</v>
      </c>
      <c r="AT13" s="35">
        <v>363.69</v>
      </c>
      <c r="AU13" s="39">
        <v>42.99</v>
      </c>
      <c r="AV13" s="33">
        <v>41877</v>
      </c>
      <c r="AW13" s="35">
        <v>361.1</v>
      </c>
      <c r="AX13" s="39">
        <v>43.510000000000005</v>
      </c>
      <c r="AY13" s="33">
        <v>41879</v>
      </c>
      <c r="AZ13" s="36">
        <v>375.68</v>
      </c>
      <c r="BA13" s="48">
        <v>43.47</v>
      </c>
      <c r="BB13" s="33">
        <v>41880</v>
      </c>
      <c r="BC13" s="35">
        <v>374.05</v>
      </c>
      <c r="BD13" s="39">
        <v>43.89</v>
      </c>
      <c r="BE13" s="33">
        <v>41888</v>
      </c>
      <c r="BF13" s="35">
        <v>382.01</v>
      </c>
      <c r="BG13" s="39">
        <v>43.120000000000005</v>
      </c>
      <c r="BH13" s="40">
        <f t="shared" si="3"/>
        <v>6.3887264321720094E-2</v>
      </c>
      <c r="BI13" s="40">
        <f t="shared" si="4"/>
        <v>2.8485798344744184E-2</v>
      </c>
      <c r="BJ13" s="40">
        <f t="shared" si="5"/>
        <v>4.0376626973137597E-2</v>
      </c>
      <c r="BK13" s="40">
        <f t="shared" si="6"/>
        <v>1.890359168241984E-2</v>
      </c>
      <c r="BL13" s="40">
        <f t="shared" si="7"/>
        <v>2.0935101186322358E-2</v>
      </c>
      <c r="BM13" s="40">
        <f t="shared" si="8"/>
        <v>-9.1932888991053119E-4</v>
      </c>
      <c r="BN13" s="42">
        <f t="shared" si="9"/>
        <v>4.4983672639300254E-2</v>
      </c>
      <c r="BO13" s="52">
        <v>43</v>
      </c>
      <c r="BP13" s="42">
        <f t="shared" si="10"/>
        <v>7.5506971584218263E-3</v>
      </c>
      <c r="BQ13" s="52">
        <v>59</v>
      </c>
      <c r="BR13" s="42">
        <f t="shared" si="11"/>
        <v>4.1295955863048128E-2</v>
      </c>
      <c r="BS13" s="52">
        <v>27</v>
      </c>
      <c r="BT13" s="50" t="str">
        <f t="shared" si="12"/>
        <v>horizontal</v>
      </c>
      <c r="BU13" s="52">
        <f t="shared" si="13"/>
        <v>32</v>
      </c>
    </row>
    <row r="14" spans="1:73" ht="23" customHeight="1">
      <c r="A14" s="16" t="s">
        <v>535</v>
      </c>
      <c r="B14" s="32">
        <v>1907016689</v>
      </c>
      <c r="C14" s="23">
        <v>2931025210</v>
      </c>
      <c r="D14" s="33">
        <v>41586</v>
      </c>
      <c r="E14" s="33">
        <v>41586</v>
      </c>
      <c r="F14" s="33">
        <v>41586</v>
      </c>
      <c r="G14" s="16" t="s">
        <v>536</v>
      </c>
      <c r="H14" s="16" t="s">
        <v>359</v>
      </c>
      <c r="I14" s="16" t="s">
        <v>540</v>
      </c>
      <c r="J14" s="16" t="s">
        <v>541</v>
      </c>
      <c r="K14" s="16" t="s">
        <v>170</v>
      </c>
      <c r="L14" s="13" t="str">
        <f t="shared" si="0"/>
        <v>293</v>
      </c>
      <c r="M14" s="16" t="s">
        <v>169</v>
      </c>
      <c r="N14" s="16" t="s">
        <v>543</v>
      </c>
      <c r="O14" s="16" t="s">
        <v>362</v>
      </c>
      <c r="P14" s="16" t="s">
        <v>537</v>
      </c>
      <c r="Q14" s="16" t="s">
        <v>359</v>
      </c>
      <c r="R14" s="16" t="s">
        <v>539</v>
      </c>
      <c r="S14" s="16" t="s">
        <v>542</v>
      </c>
      <c r="T14" s="16" t="s">
        <v>373</v>
      </c>
      <c r="U14" s="13" t="str">
        <f t="shared" si="1"/>
        <v>252</v>
      </c>
      <c r="V14" s="16" t="s">
        <v>372</v>
      </c>
      <c r="W14" s="16" t="s">
        <v>538</v>
      </c>
      <c r="X14" s="16" t="s">
        <v>71</v>
      </c>
      <c r="Y14" s="27">
        <v>43439.29</v>
      </c>
      <c r="Z14" s="17">
        <v>560759.47547189903</v>
      </c>
      <c r="AA14" s="17">
        <v>968123.63126537495</v>
      </c>
      <c r="AB14" s="17">
        <v>453255.41492300603</v>
      </c>
      <c r="AC14" s="17">
        <v>25567.712003793</v>
      </c>
      <c r="AD14" s="17">
        <v>60990.761990514598</v>
      </c>
      <c r="AE14" s="17">
        <v>34144.615402610798</v>
      </c>
      <c r="AF14" s="17">
        <v>52681.309208608</v>
      </c>
      <c r="AG14" s="17">
        <v>69146.935960975505</v>
      </c>
      <c r="AH14" s="17">
        <v>41056.924766878903</v>
      </c>
      <c r="AI14" s="29">
        <f t="shared" si="2"/>
        <v>7.7465102062598754E-2</v>
      </c>
      <c r="AJ14" s="21" t="str">
        <f>VLOOKUP(C14,Richtungsmatrix!$A$2:$E$133,5,FALSE)</f>
        <v>lateral</v>
      </c>
      <c r="AK14" s="24" t="s">
        <v>543</v>
      </c>
      <c r="AL14" s="24" t="s">
        <v>362</v>
      </c>
      <c r="AM14" s="50" t="s">
        <v>1214</v>
      </c>
      <c r="AN14" s="34">
        <v>41586</v>
      </c>
      <c r="AO14" s="51"/>
      <c r="AP14" s="33">
        <v>41576</v>
      </c>
      <c r="AQ14" s="37">
        <v>254.92000000000002</v>
      </c>
      <c r="AR14" s="47">
        <v>2046.67</v>
      </c>
      <c r="AS14" s="33">
        <v>41584</v>
      </c>
      <c r="AT14" s="35">
        <v>240.83</v>
      </c>
      <c r="AU14" s="39">
        <v>2015.32</v>
      </c>
      <c r="AV14" s="33">
        <v>41585</v>
      </c>
      <c r="AW14" s="35">
        <v>234.20000000000002</v>
      </c>
      <c r="AX14" s="39">
        <v>2014.8500000000001</v>
      </c>
      <c r="AY14" s="33">
        <v>41587</v>
      </c>
      <c r="AZ14" s="36">
        <v>232.54</v>
      </c>
      <c r="BA14" s="48">
        <v>1987.21</v>
      </c>
      <c r="BB14" s="33">
        <v>41588</v>
      </c>
      <c r="BC14" s="35">
        <v>232.54</v>
      </c>
      <c r="BD14" s="39">
        <v>1987.21</v>
      </c>
      <c r="BE14" s="33">
        <v>41596</v>
      </c>
      <c r="BF14" s="35">
        <v>236.69</v>
      </c>
      <c r="BG14" s="39">
        <v>2014.24</v>
      </c>
      <c r="BH14" s="40">
        <f t="shared" si="3"/>
        <v>-7.151263141377695E-2</v>
      </c>
      <c r="BI14" s="40">
        <f t="shared" si="4"/>
        <v>-3.4422621766391326E-2</v>
      </c>
      <c r="BJ14" s="40">
        <f t="shared" si="5"/>
        <v>-7.0879590093937406E-3</v>
      </c>
      <c r="BK14" s="40">
        <f t="shared" si="6"/>
        <v>-1.5845251066366361E-2</v>
      </c>
      <c r="BL14" s="40">
        <f t="shared" si="7"/>
        <v>-1.3948157116487669E-2</v>
      </c>
      <c r="BM14" s="40">
        <f t="shared" si="8"/>
        <v>-1.3718142789785892E-2</v>
      </c>
      <c r="BN14" s="42">
        <f t="shared" si="9"/>
        <v>-5.5667380347410589E-2</v>
      </c>
      <c r="BO14" s="52">
        <v>106</v>
      </c>
      <c r="BP14" s="42">
        <f t="shared" si="10"/>
        <v>-2.0474464649903656E-2</v>
      </c>
      <c r="BQ14" s="52">
        <v>97</v>
      </c>
      <c r="BR14" s="42">
        <f t="shared" si="11"/>
        <v>6.6301837803921515E-3</v>
      </c>
      <c r="BS14" s="52">
        <v>65</v>
      </c>
      <c r="BT14" s="50" t="str">
        <f t="shared" si="12"/>
        <v>lateral</v>
      </c>
      <c r="BU14" s="52">
        <f t="shared" si="13"/>
        <v>32</v>
      </c>
    </row>
    <row r="15" spans="1:73" ht="23" customHeight="1">
      <c r="A15" s="13" t="s">
        <v>1157</v>
      </c>
      <c r="B15" s="31">
        <v>1909419310</v>
      </c>
      <c r="C15" s="23">
        <v>2932029320</v>
      </c>
      <c r="D15" s="33">
        <v>42837</v>
      </c>
      <c r="E15" s="33">
        <v>42837</v>
      </c>
      <c r="F15" s="33">
        <v>42453</v>
      </c>
      <c r="G15" s="13" t="s">
        <v>1158</v>
      </c>
      <c r="H15" s="13" t="s">
        <v>367</v>
      </c>
      <c r="I15" s="13" t="s">
        <v>1161</v>
      </c>
      <c r="J15" s="13" t="s">
        <v>1162</v>
      </c>
      <c r="K15" s="13" t="s">
        <v>103</v>
      </c>
      <c r="L15" s="13" t="str">
        <f t="shared" si="0"/>
        <v>293</v>
      </c>
      <c r="M15" s="13" t="s">
        <v>104</v>
      </c>
      <c r="N15" s="13" t="s">
        <v>1164</v>
      </c>
      <c r="O15" s="13" t="s">
        <v>371</v>
      </c>
      <c r="P15" s="13" t="s">
        <v>1159</v>
      </c>
      <c r="Q15" s="13" t="s">
        <v>367</v>
      </c>
      <c r="R15" s="13" t="s">
        <v>1160</v>
      </c>
      <c r="S15" s="13" t="s">
        <v>1163</v>
      </c>
      <c r="T15" s="13" t="s">
        <v>103</v>
      </c>
      <c r="U15" s="13" t="str">
        <f t="shared" si="1"/>
        <v>293</v>
      </c>
      <c r="V15" s="13" t="s">
        <v>104</v>
      </c>
      <c r="W15" s="13" t="s">
        <v>70</v>
      </c>
      <c r="X15" s="13" t="s">
        <v>71</v>
      </c>
      <c r="Y15" s="15">
        <v>218.59</v>
      </c>
      <c r="Z15" s="15">
        <v>4799.6703603423703</v>
      </c>
      <c r="AA15" s="14" t="s">
        <v>72</v>
      </c>
      <c r="AB15" s="14" t="s">
        <v>72</v>
      </c>
      <c r="AC15" s="14" t="s">
        <v>72</v>
      </c>
      <c r="AD15" s="14" t="s">
        <v>72</v>
      </c>
      <c r="AE15" s="14" t="s">
        <v>72</v>
      </c>
      <c r="AF15" s="15">
        <v>-447.46727684579702</v>
      </c>
      <c r="AG15" s="15">
        <v>-483.97689295039203</v>
      </c>
      <c r="AH15" s="15">
        <v>-409.07263837603898</v>
      </c>
      <c r="AI15" s="29">
        <f t="shared" si="2"/>
        <v>4.5542710975761166E-2</v>
      </c>
      <c r="AJ15" s="21" t="str">
        <f>VLOOKUP(C15,Richtungsmatrix!$A$2:$E$133,5,FALSE)</f>
        <v>horizontal</v>
      </c>
      <c r="AK15" s="24" t="s">
        <v>1164</v>
      </c>
      <c r="AL15" s="24" t="s">
        <v>371</v>
      </c>
      <c r="AM15" s="50" t="s">
        <v>1218</v>
      </c>
      <c r="AN15" s="34">
        <v>42837</v>
      </c>
      <c r="AO15" s="51"/>
      <c r="AP15" s="33">
        <v>42827</v>
      </c>
      <c r="AQ15" s="37">
        <v>69.180000000000007</v>
      </c>
      <c r="AR15" s="48">
        <v>1583.66</v>
      </c>
      <c r="AS15" s="33">
        <v>42835</v>
      </c>
      <c r="AT15" s="35">
        <v>69.39</v>
      </c>
      <c r="AU15" s="39">
        <v>1569.8</v>
      </c>
      <c r="AV15" s="33">
        <v>42836</v>
      </c>
      <c r="AW15" s="35">
        <v>67.14</v>
      </c>
      <c r="AX15" s="39">
        <v>1572.1000000000001</v>
      </c>
      <c r="AY15" s="33">
        <v>42838</v>
      </c>
      <c r="AZ15" s="36">
        <v>66.53</v>
      </c>
      <c r="BA15" s="48">
        <v>1573.77</v>
      </c>
      <c r="BB15" s="33">
        <v>42839</v>
      </c>
      <c r="BC15" s="35">
        <v>66.53</v>
      </c>
      <c r="BD15" s="39">
        <v>1572.81</v>
      </c>
      <c r="BE15" s="33">
        <v>42847</v>
      </c>
      <c r="BF15" s="35">
        <v>65.92</v>
      </c>
      <c r="BG15" s="39">
        <v>1568.49</v>
      </c>
      <c r="BH15" s="40">
        <f t="shared" si="3"/>
        <v>-4.7123446082682929E-2</v>
      </c>
      <c r="BI15" s="40">
        <f t="shared" si="4"/>
        <v>-4.1216313589854447E-2</v>
      </c>
      <c r="BJ15" s="40">
        <f t="shared" si="5"/>
        <v>-9.0854929997020717E-3</v>
      </c>
      <c r="BK15" s="40">
        <f t="shared" si="6"/>
        <v>-9.5790763168862592E-3</v>
      </c>
      <c r="BL15" s="40">
        <f t="shared" si="7"/>
        <v>1.9174417123200005E-3</v>
      </c>
      <c r="BM15" s="40">
        <f t="shared" si="8"/>
        <v>1.0622733922778238E-3</v>
      </c>
      <c r="BN15" s="42">
        <f t="shared" si="9"/>
        <v>-3.754436976579667E-2</v>
      </c>
      <c r="BO15" s="52">
        <v>99</v>
      </c>
      <c r="BP15" s="42">
        <f t="shared" si="10"/>
        <v>-4.3133755302174448E-2</v>
      </c>
      <c r="BQ15" s="52">
        <v>115</v>
      </c>
      <c r="BR15" s="42">
        <f t="shared" si="11"/>
        <v>-1.0147766391979895E-2</v>
      </c>
      <c r="BS15" s="52">
        <v>87</v>
      </c>
      <c r="BT15" s="50" t="str">
        <f t="shared" si="12"/>
        <v>horizontal</v>
      </c>
      <c r="BU15" s="52">
        <f t="shared" si="13"/>
        <v>28</v>
      </c>
    </row>
    <row r="16" spans="1:73" ht="23" customHeight="1">
      <c r="A16" s="16" t="s">
        <v>943</v>
      </c>
      <c r="B16" s="32">
        <v>1909529259</v>
      </c>
      <c r="C16" s="23">
        <v>2932046740</v>
      </c>
      <c r="D16" s="33">
        <v>42724</v>
      </c>
      <c r="E16" s="33">
        <v>42724</v>
      </c>
      <c r="F16" s="33">
        <v>42724</v>
      </c>
      <c r="G16" s="16" t="s">
        <v>944</v>
      </c>
      <c r="H16" s="16" t="s">
        <v>451</v>
      </c>
      <c r="I16" s="16" t="s">
        <v>948</v>
      </c>
      <c r="J16" s="16" t="s">
        <v>251</v>
      </c>
      <c r="K16" s="16" t="s">
        <v>103</v>
      </c>
      <c r="L16" s="13" t="str">
        <f t="shared" si="0"/>
        <v>293</v>
      </c>
      <c r="M16" s="16" t="s">
        <v>104</v>
      </c>
      <c r="N16" s="16" t="s">
        <v>950</v>
      </c>
      <c r="O16" s="16" t="s">
        <v>951</v>
      </c>
      <c r="P16" s="16" t="s">
        <v>945</v>
      </c>
      <c r="Q16" s="16" t="s">
        <v>68</v>
      </c>
      <c r="R16" s="16" t="s">
        <v>947</v>
      </c>
      <c r="S16" s="16" t="s">
        <v>949</v>
      </c>
      <c r="T16" s="16" t="s">
        <v>953</v>
      </c>
      <c r="U16" s="13" t="str">
        <f t="shared" si="1"/>
        <v>467</v>
      </c>
      <c r="V16" s="16" t="s">
        <v>952</v>
      </c>
      <c r="W16" s="16" t="s">
        <v>946</v>
      </c>
      <c r="X16" s="16" t="s">
        <v>71</v>
      </c>
      <c r="Y16" s="26">
        <v>6000</v>
      </c>
      <c r="Z16" s="17">
        <v>157535.45932688299</v>
      </c>
      <c r="AA16" s="17">
        <v>81731.643866900602</v>
      </c>
      <c r="AB16" s="17">
        <v>78322.275977865997</v>
      </c>
      <c r="AC16" s="17">
        <v>12773.5930558745</v>
      </c>
      <c r="AD16" s="17">
        <v>5331.0946314369803</v>
      </c>
      <c r="AE16" s="17">
        <v>4365.3181075818502</v>
      </c>
      <c r="AF16" s="17">
        <v>19360.557567473799</v>
      </c>
      <c r="AG16" s="17">
        <v>9709.7173744341308</v>
      </c>
      <c r="AH16" s="17">
        <v>8852.1102312223502</v>
      </c>
      <c r="AI16" s="29">
        <f t="shared" si="2"/>
        <v>3.8086663317812894E-2</v>
      </c>
      <c r="AJ16" s="21" t="str">
        <f>VLOOKUP(C16,Richtungsmatrix!$A$2:$E$133,5,FALSE)</f>
        <v>lateral</v>
      </c>
      <c r="AK16" s="24" t="s">
        <v>950</v>
      </c>
      <c r="AL16" s="24" t="s">
        <v>951</v>
      </c>
      <c r="AM16" s="50" t="s">
        <v>1222</v>
      </c>
      <c r="AN16" s="34">
        <v>42724</v>
      </c>
      <c r="AO16" s="51"/>
      <c r="AP16" s="33">
        <v>42714</v>
      </c>
      <c r="AQ16" s="37">
        <v>139.59</v>
      </c>
      <c r="AR16" s="47">
        <v>9383.07</v>
      </c>
      <c r="AS16" s="33">
        <v>42722</v>
      </c>
      <c r="AT16" s="35">
        <v>151.91</v>
      </c>
      <c r="AU16" s="39">
        <v>9352.27</v>
      </c>
      <c r="AV16" s="33">
        <v>42723</v>
      </c>
      <c r="AW16" s="35">
        <v>147.04</v>
      </c>
      <c r="AX16" s="39">
        <v>9316.06</v>
      </c>
      <c r="AY16" s="33">
        <v>42725</v>
      </c>
      <c r="AZ16" s="36">
        <v>154.20000000000002</v>
      </c>
      <c r="BA16" s="48">
        <v>9234.94</v>
      </c>
      <c r="BB16" s="33">
        <v>42726</v>
      </c>
      <c r="BC16" s="35">
        <v>151.91</v>
      </c>
      <c r="BD16" s="39">
        <v>9204.2900000000009</v>
      </c>
      <c r="BE16" s="33">
        <v>42734</v>
      </c>
      <c r="BF16" s="35">
        <v>153.06</v>
      </c>
      <c r="BG16" s="39">
        <v>9186.3000000000011</v>
      </c>
      <c r="BH16" s="40">
        <f t="shared" si="3"/>
        <v>9.6496883730926353E-2</v>
      </c>
      <c r="BI16" s="40">
        <f t="shared" si="4"/>
        <v>0</v>
      </c>
      <c r="BJ16" s="40">
        <f t="shared" si="5"/>
        <v>4.8694232861806519E-2</v>
      </c>
      <c r="BK16" s="40">
        <f t="shared" si="6"/>
        <v>-2.0970748379794513E-2</v>
      </c>
      <c r="BL16" s="40">
        <f t="shared" si="7"/>
        <v>-1.5822896473262626E-2</v>
      </c>
      <c r="BM16" s="40">
        <f t="shared" si="8"/>
        <v>-8.7075437470345296E-3</v>
      </c>
      <c r="BN16" s="42">
        <f t="shared" si="9"/>
        <v>0.11746763211072087</v>
      </c>
      <c r="BO16" s="52">
        <v>19</v>
      </c>
      <c r="BP16" s="42">
        <f t="shared" si="10"/>
        <v>1.5822896473262626E-2</v>
      </c>
      <c r="BQ16" s="52">
        <v>45</v>
      </c>
      <c r="BR16" s="42">
        <f t="shared" si="11"/>
        <v>5.7401776608841049E-2</v>
      </c>
      <c r="BS16" s="52">
        <v>18</v>
      </c>
      <c r="BT16" s="50" t="str">
        <f t="shared" si="12"/>
        <v>lateral</v>
      </c>
      <c r="BU16" s="52">
        <f t="shared" si="13"/>
        <v>27</v>
      </c>
    </row>
    <row r="17" spans="1:73" ht="23" customHeight="1">
      <c r="A17" s="13" t="s">
        <v>147</v>
      </c>
      <c r="B17" s="31">
        <v>1909559432</v>
      </c>
      <c r="C17" s="23">
        <v>2910028220</v>
      </c>
      <c r="D17" s="33">
        <v>42817</v>
      </c>
      <c r="E17" s="33">
        <v>42875</v>
      </c>
      <c r="F17" s="33">
        <v>42817</v>
      </c>
      <c r="G17" s="13" t="s">
        <v>148</v>
      </c>
      <c r="H17" s="13" t="s">
        <v>149</v>
      </c>
      <c r="I17" s="13" t="s">
        <v>152</v>
      </c>
      <c r="J17" s="13" t="s">
        <v>153</v>
      </c>
      <c r="K17" s="13" t="s">
        <v>73</v>
      </c>
      <c r="L17" s="13" t="str">
        <f t="shared" si="0"/>
        <v>291</v>
      </c>
      <c r="M17" s="13" t="s">
        <v>74</v>
      </c>
      <c r="N17" s="13" t="s">
        <v>155</v>
      </c>
      <c r="O17" s="13" t="s">
        <v>156</v>
      </c>
      <c r="P17" s="13" t="s">
        <v>150</v>
      </c>
      <c r="Q17" s="13" t="s">
        <v>68</v>
      </c>
      <c r="R17" s="13" t="s">
        <v>151</v>
      </c>
      <c r="S17" s="13" t="s">
        <v>154</v>
      </c>
      <c r="T17" s="13" t="s">
        <v>158</v>
      </c>
      <c r="U17" s="13" t="str">
        <f t="shared" si="1"/>
        <v>282</v>
      </c>
      <c r="V17" s="13" t="s">
        <v>157</v>
      </c>
      <c r="W17" s="13" t="s">
        <v>70</v>
      </c>
      <c r="X17" s="13" t="s">
        <v>71</v>
      </c>
      <c r="Y17" s="25">
        <v>1160000</v>
      </c>
      <c r="Z17" s="15">
        <v>12857862.9986238</v>
      </c>
      <c r="AA17" s="15">
        <v>17347720.7320677</v>
      </c>
      <c r="AB17" s="15">
        <v>11396757.9945242</v>
      </c>
      <c r="AC17" s="15">
        <v>1196186.09352748</v>
      </c>
      <c r="AD17" s="15">
        <v>599258.32786612306</v>
      </c>
      <c r="AE17" s="15">
        <v>494063.90766067099</v>
      </c>
      <c r="AF17" s="15">
        <v>331367.55179792299</v>
      </c>
      <c r="AG17" s="15">
        <v>380626.54148696997</v>
      </c>
      <c r="AH17" s="15">
        <v>424005.17591054901</v>
      </c>
      <c r="AI17" s="29">
        <f t="shared" si="2"/>
        <v>9.0217169067998079E-2</v>
      </c>
      <c r="AJ17" s="21" t="str">
        <f>VLOOKUP(C17,Richtungsmatrix!$A$2:$E$133,5,FALSE)</f>
        <v>lateral</v>
      </c>
      <c r="AK17" s="24" t="s">
        <v>155</v>
      </c>
      <c r="AL17" s="24" t="s">
        <v>156</v>
      </c>
      <c r="AM17" s="50" t="s">
        <v>1223</v>
      </c>
      <c r="AN17" s="34">
        <v>42817</v>
      </c>
      <c r="AO17" s="51"/>
      <c r="AP17" s="33">
        <v>42807</v>
      </c>
      <c r="AQ17" s="38">
        <v>6506.9000000000005</v>
      </c>
      <c r="AR17" s="47">
        <v>1570.33</v>
      </c>
      <c r="AS17" s="33">
        <v>42815</v>
      </c>
      <c r="AT17" s="35">
        <v>6461.79</v>
      </c>
      <c r="AU17" s="39">
        <v>1560.6200000000001</v>
      </c>
      <c r="AV17" s="33">
        <v>42816</v>
      </c>
      <c r="AW17" s="35">
        <v>6236.25</v>
      </c>
      <c r="AX17" s="39">
        <v>1540.26</v>
      </c>
      <c r="AY17" s="33">
        <v>42818</v>
      </c>
      <c r="AZ17" s="36">
        <v>6281.3600000000006</v>
      </c>
      <c r="BA17" s="47">
        <v>1530.05</v>
      </c>
      <c r="BB17" s="33">
        <v>42819</v>
      </c>
      <c r="BC17" s="35">
        <v>6281.3600000000006</v>
      </c>
      <c r="BD17" s="39">
        <v>1530.05</v>
      </c>
      <c r="BE17" s="33">
        <v>42827</v>
      </c>
      <c r="BF17" s="35">
        <v>6308.89</v>
      </c>
      <c r="BG17" s="39">
        <v>1537.3</v>
      </c>
      <c r="BH17" s="40">
        <f t="shared" si="3"/>
        <v>-3.043077348660661E-2</v>
      </c>
      <c r="BI17" s="40">
        <f t="shared" si="4"/>
        <v>-2.7922603489126008E-2</v>
      </c>
      <c r="BJ17" s="40">
        <f t="shared" si="5"/>
        <v>7.2335137302066421E-3</v>
      </c>
      <c r="BK17" s="40">
        <f t="shared" si="6"/>
        <v>-2.1033795444269643E-2</v>
      </c>
      <c r="BL17" s="40">
        <f t="shared" si="7"/>
        <v>-1.9588368725250271E-2</v>
      </c>
      <c r="BM17" s="40">
        <f t="shared" si="8"/>
        <v>-6.6287509900926356E-3</v>
      </c>
      <c r="BN17" s="42">
        <f t="shared" si="9"/>
        <v>-9.3969780423369675E-3</v>
      </c>
      <c r="BO17" s="52">
        <v>76</v>
      </c>
      <c r="BP17" s="42">
        <f t="shared" si="10"/>
        <v>-8.3342347638757364E-3</v>
      </c>
      <c r="BQ17" s="52">
        <v>81</v>
      </c>
      <c r="BR17" s="42">
        <f t="shared" si="11"/>
        <v>1.3862264720299278E-2</v>
      </c>
      <c r="BS17" s="52">
        <v>54</v>
      </c>
      <c r="BT17" s="50" t="str">
        <f t="shared" si="12"/>
        <v>lateral</v>
      </c>
      <c r="BU17" s="52">
        <f t="shared" si="13"/>
        <v>27</v>
      </c>
    </row>
    <row r="18" spans="1:73" ht="23" customHeight="1">
      <c r="A18" s="16" t="s">
        <v>497</v>
      </c>
      <c r="B18" s="32">
        <v>1907031919</v>
      </c>
      <c r="C18" s="23">
        <v>2910029100</v>
      </c>
      <c r="D18" s="33">
        <v>41706</v>
      </c>
      <c r="E18" s="33">
        <v>41759</v>
      </c>
      <c r="F18" s="33">
        <v>41691</v>
      </c>
      <c r="G18" s="16" t="s">
        <v>498</v>
      </c>
      <c r="H18" s="16" t="s">
        <v>77</v>
      </c>
      <c r="I18" s="16" t="s">
        <v>501</v>
      </c>
      <c r="J18" s="16" t="s">
        <v>81</v>
      </c>
      <c r="K18" s="16" t="s">
        <v>73</v>
      </c>
      <c r="L18" s="13" t="str">
        <f t="shared" si="0"/>
        <v>291</v>
      </c>
      <c r="M18" s="16" t="s">
        <v>74</v>
      </c>
      <c r="N18" s="16" t="s">
        <v>502</v>
      </c>
      <c r="O18" s="16" t="s">
        <v>182</v>
      </c>
      <c r="P18" s="16" t="s">
        <v>499</v>
      </c>
      <c r="Q18" s="16" t="s">
        <v>77</v>
      </c>
      <c r="R18" s="16" t="s">
        <v>500</v>
      </c>
      <c r="S18" s="16" t="s">
        <v>81</v>
      </c>
      <c r="T18" s="16" t="s">
        <v>73</v>
      </c>
      <c r="U18" s="13" t="str">
        <f t="shared" si="1"/>
        <v>291</v>
      </c>
      <c r="V18" s="16" t="s">
        <v>74</v>
      </c>
      <c r="W18" s="16" t="s">
        <v>70</v>
      </c>
      <c r="X18" s="16" t="s">
        <v>71</v>
      </c>
      <c r="Y18" s="27">
        <v>51587.38</v>
      </c>
      <c r="Z18" s="17">
        <v>895319.41640547302</v>
      </c>
      <c r="AA18" s="17">
        <v>1402594.31207518</v>
      </c>
      <c r="AB18" s="18" t="s">
        <v>72</v>
      </c>
      <c r="AC18" s="18" t="s">
        <v>72</v>
      </c>
      <c r="AD18" s="18" t="s">
        <v>72</v>
      </c>
      <c r="AE18" s="18" t="s">
        <v>72</v>
      </c>
      <c r="AF18" s="17">
        <v>75535.305811359707</v>
      </c>
      <c r="AG18" s="17">
        <v>-27741.410612002699</v>
      </c>
      <c r="AH18" s="18" t="s">
        <v>72</v>
      </c>
      <c r="AI18" s="29">
        <f t="shared" si="2"/>
        <v>5.7618967102392268E-2</v>
      </c>
      <c r="AJ18" s="21" t="str">
        <f>VLOOKUP(C18,Richtungsmatrix!$A$2:$E$133,5,FALSE)</f>
        <v>horizontal</v>
      </c>
      <c r="AK18" s="24" t="s">
        <v>502</v>
      </c>
      <c r="AL18" s="24" t="s">
        <v>182</v>
      </c>
      <c r="AM18" s="50" t="s">
        <v>1220</v>
      </c>
      <c r="AN18" s="34">
        <v>41706</v>
      </c>
      <c r="AO18" s="51"/>
      <c r="AP18" s="33">
        <v>41696</v>
      </c>
      <c r="AQ18" s="37">
        <v>5325.18</v>
      </c>
      <c r="AR18" s="47">
        <v>0.75</v>
      </c>
      <c r="AS18" s="33">
        <v>41704</v>
      </c>
      <c r="AT18" s="35">
        <v>5306.82</v>
      </c>
      <c r="AU18" s="39">
        <v>0.75</v>
      </c>
      <c r="AV18" s="33">
        <v>41705</v>
      </c>
      <c r="AW18" s="35">
        <v>5325.18</v>
      </c>
      <c r="AX18" s="39">
        <v>0.76</v>
      </c>
      <c r="AY18" s="33">
        <v>41707</v>
      </c>
      <c r="AZ18" s="36">
        <v>5325.18</v>
      </c>
      <c r="BA18" s="48">
        <v>0.76</v>
      </c>
      <c r="BB18" s="33">
        <v>41708</v>
      </c>
      <c r="BC18" s="35">
        <v>5152.57</v>
      </c>
      <c r="BD18" s="39">
        <v>0.75</v>
      </c>
      <c r="BE18" s="33">
        <v>41716</v>
      </c>
      <c r="BF18" s="35">
        <v>5196.6400000000003</v>
      </c>
      <c r="BG18" s="39">
        <v>0.76</v>
      </c>
      <c r="BH18" s="40">
        <f t="shared" si="3"/>
        <v>-2.413815119864493E-2</v>
      </c>
      <c r="BI18" s="40">
        <f t="shared" si="4"/>
        <v>-2.9066371197817187E-2</v>
      </c>
      <c r="BJ18" s="40">
        <f t="shared" si="5"/>
        <v>0</v>
      </c>
      <c r="BK18" s="40">
        <f t="shared" si="6"/>
        <v>1.3333333333333419E-2</v>
      </c>
      <c r="BL18" s="40">
        <f t="shared" si="7"/>
        <v>0</v>
      </c>
      <c r="BM18" s="40">
        <f t="shared" si="8"/>
        <v>0</v>
      </c>
      <c r="BN18" s="42">
        <f t="shared" si="9"/>
        <v>-3.747148453197835E-2</v>
      </c>
      <c r="BO18" s="52">
        <v>98</v>
      </c>
      <c r="BP18" s="42">
        <f t="shared" si="10"/>
        <v>-2.9066371197817187E-2</v>
      </c>
      <c r="BQ18" s="52">
        <v>105</v>
      </c>
      <c r="BR18" s="42">
        <f t="shared" si="11"/>
        <v>0</v>
      </c>
      <c r="BS18" s="52">
        <v>78</v>
      </c>
      <c r="BT18" s="50" t="str">
        <f t="shared" si="12"/>
        <v>horizontal</v>
      </c>
      <c r="BU18" s="52">
        <f t="shared" si="13"/>
        <v>27</v>
      </c>
    </row>
    <row r="19" spans="1:73" ht="23" customHeight="1">
      <c r="A19" s="13" t="s">
        <v>449</v>
      </c>
      <c r="B19" s="31">
        <v>1907152275</v>
      </c>
      <c r="C19" s="23">
        <v>2932064201</v>
      </c>
      <c r="D19" s="33">
        <v>42477</v>
      </c>
      <c r="E19" s="33">
        <v>42500</v>
      </c>
      <c r="F19" s="33">
        <v>42477</v>
      </c>
      <c r="G19" s="13" t="s">
        <v>450</v>
      </c>
      <c r="H19" s="13" t="s">
        <v>451</v>
      </c>
      <c r="I19" s="13" t="s">
        <v>454</v>
      </c>
      <c r="J19" s="13" t="s">
        <v>455</v>
      </c>
      <c r="K19" s="13" t="s">
        <v>103</v>
      </c>
      <c r="L19" s="13" t="str">
        <f t="shared" si="0"/>
        <v>293</v>
      </c>
      <c r="M19" s="13" t="s">
        <v>104</v>
      </c>
      <c r="N19" s="13" t="s">
        <v>457</v>
      </c>
      <c r="O19" s="13" t="s">
        <v>253</v>
      </c>
      <c r="P19" s="13" t="s">
        <v>452</v>
      </c>
      <c r="Q19" s="13" t="s">
        <v>453</v>
      </c>
      <c r="R19" s="19"/>
      <c r="S19" s="13" t="s">
        <v>456</v>
      </c>
      <c r="T19" s="13" t="s">
        <v>459</v>
      </c>
      <c r="U19" s="13" t="str">
        <f t="shared" si="1"/>
        <v>642</v>
      </c>
      <c r="V19" s="13" t="s">
        <v>458</v>
      </c>
      <c r="W19" s="13" t="s">
        <v>70</v>
      </c>
      <c r="X19" s="13" t="s">
        <v>71</v>
      </c>
      <c r="Y19" s="15">
        <v>60196.93</v>
      </c>
      <c r="Z19" s="15">
        <v>1274170.9841112201</v>
      </c>
      <c r="AA19" s="15">
        <v>228707.926454912</v>
      </c>
      <c r="AB19" s="15">
        <v>89720.042210001993</v>
      </c>
      <c r="AC19" s="15">
        <v>21858.957449368099</v>
      </c>
      <c r="AD19" s="15">
        <v>-2682.0434485129999</v>
      </c>
      <c r="AE19" s="15">
        <v>271.56029076139498</v>
      </c>
      <c r="AF19" s="15">
        <v>-997.73764160433302</v>
      </c>
      <c r="AG19" s="15">
        <v>3744.8584211728298</v>
      </c>
      <c r="AH19" s="15">
        <v>3750.44196634646</v>
      </c>
      <c r="AI19" s="29">
        <f t="shared" si="2"/>
        <v>4.724399688161908E-2</v>
      </c>
      <c r="AJ19" s="21" t="str">
        <f>VLOOKUP(C19,Richtungsmatrix!$A$2:$E$133,5,FALSE)</f>
        <v>lateral</v>
      </c>
      <c r="AK19" s="24" t="s">
        <v>457</v>
      </c>
      <c r="AL19" s="24" t="s">
        <v>253</v>
      </c>
      <c r="AM19" s="41" t="s">
        <v>1211</v>
      </c>
      <c r="AN19" s="34">
        <v>42477</v>
      </c>
      <c r="AO19" s="51"/>
      <c r="AP19" s="33">
        <v>42467</v>
      </c>
      <c r="AQ19" s="37">
        <v>224.58</v>
      </c>
      <c r="AR19" s="47">
        <v>183.1</v>
      </c>
      <c r="AS19" s="33">
        <v>42475</v>
      </c>
      <c r="AT19" s="35">
        <v>223.46</v>
      </c>
      <c r="AU19" s="39">
        <v>193</v>
      </c>
      <c r="AV19" s="33">
        <v>42476</v>
      </c>
      <c r="AW19" s="35">
        <v>223.46</v>
      </c>
      <c r="AX19" s="39">
        <v>193</v>
      </c>
      <c r="AY19" s="33">
        <v>42478</v>
      </c>
      <c r="AZ19" s="36">
        <v>231.84</v>
      </c>
      <c r="BA19" s="48">
        <v>191</v>
      </c>
      <c r="BB19" s="33">
        <v>42479</v>
      </c>
      <c r="BC19" s="35">
        <v>229.05</v>
      </c>
      <c r="BD19" s="39">
        <v>195</v>
      </c>
      <c r="BE19" s="33">
        <v>42487</v>
      </c>
      <c r="BF19" s="35">
        <v>255.87</v>
      </c>
      <c r="BG19" s="39">
        <v>200.4</v>
      </c>
      <c r="BH19" s="40">
        <f t="shared" si="3"/>
        <v>0.13932674325407413</v>
      </c>
      <c r="BI19" s="40">
        <f t="shared" si="4"/>
        <v>2.5015662758435475E-2</v>
      </c>
      <c r="BJ19" s="40">
        <f t="shared" si="5"/>
        <v>3.750111876845974E-2</v>
      </c>
      <c r="BK19" s="40">
        <f t="shared" si="6"/>
        <v>9.4483888585472409E-2</v>
      </c>
      <c r="BL19" s="40">
        <f t="shared" si="7"/>
        <v>1.0362694300518172E-2</v>
      </c>
      <c r="BM19" s="40">
        <f t="shared" si="8"/>
        <v>-1.0362694300518172E-2</v>
      </c>
      <c r="BN19" s="42">
        <f t="shared" si="9"/>
        <v>4.4842854668601717E-2</v>
      </c>
      <c r="BO19" s="52">
        <v>44</v>
      </c>
      <c r="BP19" s="42">
        <f t="shared" si="10"/>
        <v>1.4652968457917304E-2</v>
      </c>
      <c r="BQ19" s="52">
        <v>48</v>
      </c>
      <c r="BR19" s="42">
        <f t="shared" si="11"/>
        <v>4.7863813068977912E-2</v>
      </c>
      <c r="BS19" s="52">
        <v>23</v>
      </c>
      <c r="BT19" s="50" t="str">
        <f t="shared" si="12"/>
        <v>lateral</v>
      </c>
      <c r="BU19" s="52">
        <f t="shared" si="13"/>
        <v>25</v>
      </c>
    </row>
    <row r="20" spans="1:73" ht="23" customHeight="1">
      <c r="A20" s="13" t="s">
        <v>161</v>
      </c>
      <c r="B20" s="31">
        <v>1909258680</v>
      </c>
      <c r="C20" s="23">
        <v>2932029310</v>
      </c>
      <c r="D20" s="33">
        <v>42198</v>
      </c>
      <c r="E20" s="33">
        <v>42318</v>
      </c>
      <c r="F20" s="33">
        <v>42198</v>
      </c>
      <c r="G20" s="13" t="s">
        <v>162</v>
      </c>
      <c r="H20" s="13" t="s">
        <v>98</v>
      </c>
      <c r="I20" s="13" t="s">
        <v>165</v>
      </c>
      <c r="J20" s="13" t="s">
        <v>166</v>
      </c>
      <c r="K20" s="13" t="s">
        <v>103</v>
      </c>
      <c r="L20" s="13" t="str">
        <f t="shared" si="0"/>
        <v>293</v>
      </c>
      <c r="M20" s="13" t="s">
        <v>104</v>
      </c>
      <c r="N20" s="13" t="s">
        <v>168</v>
      </c>
      <c r="O20" s="13" t="s">
        <v>75</v>
      </c>
      <c r="P20" s="13" t="s">
        <v>163</v>
      </c>
      <c r="Q20" s="13" t="s">
        <v>98</v>
      </c>
      <c r="R20" s="13" t="s">
        <v>164</v>
      </c>
      <c r="S20" s="13" t="s">
        <v>167</v>
      </c>
      <c r="T20" s="13" t="s">
        <v>170</v>
      </c>
      <c r="U20" s="13" t="str">
        <f t="shared" si="1"/>
        <v>293</v>
      </c>
      <c r="V20" s="13" t="s">
        <v>169</v>
      </c>
      <c r="W20" s="13" t="s">
        <v>70</v>
      </c>
      <c r="X20" s="13" t="s">
        <v>71</v>
      </c>
      <c r="Y20" s="25">
        <v>1115780</v>
      </c>
      <c r="Z20" s="15">
        <v>7969029.5921958303</v>
      </c>
      <c r="AA20" s="14" t="s">
        <v>72</v>
      </c>
      <c r="AB20" s="14" t="s">
        <v>72</v>
      </c>
      <c r="AC20" s="14" t="s">
        <v>72</v>
      </c>
      <c r="AD20" s="14" t="s">
        <v>72</v>
      </c>
      <c r="AE20" s="14" t="s">
        <v>72</v>
      </c>
      <c r="AF20" s="14" t="s">
        <v>72</v>
      </c>
      <c r="AG20" s="14" t="s">
        <v>72</v>
      </c>
      <c r="AH20" s="14" t="s">
        <v>72</v>
      </c>
      <c r="AI20" s="29">
        <f t="shared" si="2"/>
        <v>0.14001453841916928</v>
      </c>
      <c r="AJ20" s="21" t="str">
        <f>VLOOKUP(C20,Richtungsmatrix!$A$2:$E$133,5,FALSE)</f>
        <v>horizontal</v>
      </c>
      <c r="AK20" s="24" t="s">
        <v>168</v>
      </c>
      <c r="AL20" s="24" t="s">
        <v>75</v>
      </c>
      <c r="AM20" s="44" t="s">
        <v>1217</v>
      </c>
      <c r="AN20" s="34">
        <v>42198</v>
      </c>
      <c r="AO20" s="51">
        <f>AP20-1</f>
        <v>42187</v>
      </c>
      <c r="AP20" s="33">
        <v>42188</v>
      </c>
      <c r="AQ20" s="37">
        <v>2317.8000000000002</v>
      </c>
      <c r="AR20" s="47">
        <v>49.080000000000005</v>
      </c>
      <c r="AS20" s="33">
        <v>42196</v>
      </c>
      <c r="AT20" s="35">
        <v>2156.1799999999998</v>
      </c>
      <c r="AU20" s="39">
        <v>50.17</v>
      </c>
      <c r="AV20" s="33">
        <v>42197</v>
      </c>
      <c r="AW20" s="35">
        <v>2156.1799999999998</v>
      </c>
      <c r="AX20" s="39">
        <v>50.17</v>
      </c>
      <c r="AY20" s="33">
        <v>42199</v>
      </c>
      <c r="AZ20" s="36">
        <v>2193.17</v>
      </c>
      <c r="BA20" s="48">
        <v>50.67</v>
      </c>
      <c r="BB20" s="33">
        <v>42200</v>
      </c>
      <c r="BC20" s="35">
        <v>2164.2200000000003</v>
      </c>
      <c r="BD20" s="39">
        <v>51.06</v>
      </c>
      <c r="BE20" s="33">
        <v>42208</v>
      </c>
      <c r="BF20" s="35">
        <v>2078.9900000000002</v>
      </c>
      <c r="BG20" s="39">
        <v>50.89</v>
      </c>
      <c r="BH20" s="40">
        <f t="shared" si="3"/>
        <v>-0.10303304858055051</v>
      </c>
      <c r="BI20" s="40">
        <f t="shared" si="4"/>
        <v>3.7288167036149122E-3</v>
      </c>
      <c r="BJ20" s="40">
        <f t="shared" si="5"/>
        <v>1.7155339535660508E-2</v>
      </c>
      <c r="BK20" s="40">
        <f t="shared" si="6"/>
        <v>3.6878565607171954E-2</v>
      </c>
      <c r="BL20" s="40">
        <f t="shared" si="7"/>
        <v>1.7739685070759403E-2</v>
      </c>
      <c r="BM20" s="40">
        <f t="shared" si="8"/>
        <v>9.9661152082917148E-3</v>
      </c>
      <c r="BN20" s="42">
        <f t="shared" si="9"/>
        <v>-0.13991161418772247</v>
      </c>
      <c r="BO20" s="52">
        <v>128</v>
      </c>
      <c r="BP20" s="42">
        <f t="shared" si="10"/>
        <v>-1.4010868367144491E-2</v>
      </c>
      <c r="BQ20" s="52">
        <v>88</v>
      </c>
      <c r="BR20" s="42">
        <f t="shared" si="11"/>
        <v>7.1892243273687928E-3</v>
      </c>
      <c r="BS20" s="52">
        <v>63</v>
      </c>
      <c r="BT20" s="50" t="str">
        <f t="shared" si="12"/>
        <v>horizontal</v>
      </c>
      <c r="BU20" s="52">
        <f t="shared" si="13"/>
        <v>25</v>
      </c>
    </row>
    <row r="21" spans="1:73" ht="23" customHeight="1">
      <c r="A21" s="16" t="s">
        <v>785</v>
      </c>
      <c r="B21" s="32">
        <v>1907000523</v>
      </c>
      <c r="C21" s="23">
        <v>2899029320</v>
      </c>
      <c r="D21" s="33">
        <v>41456</v>
      </c>
      <c r="E21" s="33">
        <v>41456</v>
      </c>
      <c r="F21" s="33">
        <v>41456</v>
      </c>
      <c r="G21" s="16" t="s">
        <v>786</v>
      </c>
      <c r="H21" s="16" t="s">
        <v>359</v>
      </c>
      <c r="I21" s="16" t="s">
        <v>789</v>
      </c>
      <c r="J21" s="16" t="s">
        <v>790</v>
      </c>
      <c r="K21" s="16" t="s">
        <v>363</v>
      </c>
      <c r="L21" s="13" t="str">
        <f t="shared" si="0"/>
        <v>289</v>
      </c>
      <c r="M21" s="16" t="s">
        <v>364</v>
      </c>
      <c r="N21" s="16" t="s">
        <v>792</v>
      </c>
      <c r="O21" s="16" t="s">
        <v>362</v>
      </c>
      <c r="P21" s="16" t="s">
        <v>787</v>
      </c>
      <c r="Q21" s="16" t="s">
        <v>359</v>
      </c>
      <c r="R21" s="16" t="s">
        <v>788</v>
      </c>
      <c r="S21" s="16" t="s">
        <v>791</v>
      </c>
      <c r="T21" s="16" t="s">
        <v>103</v>
      </c>
      <c r="U21" s="13" t="str">
        <f t="shared" si="1"/>
        <v>293</v>
      </c>
      <c r="V21" s="16" t="s">
        <v>104</v>
      </c>
      <c r="W21" s="16" t="s">
        <v>70</v>
      </c>
      <c r="X21" s="16" t="s">
        <v>71</v>
      </c>
      <c r="Y21" s="27">
        <v>14142.08</v>
      </c>
      <c r="Z21" s="17">
        <v>54013.12666917</v>
      </c>
      <c r="AA21" s="17">
        <v>56343.227142997399</v>
      </c>
      <c r="AB21" s="17">
        <v>27885.662402521801</v>
      </c>
      <c r="AC21" s="17">
        <v>5208.4559049567197</v>
      </c>
      <c r="AD21" s="17">
        <v>6824.3439413014903</v>
      </c>
      <c r="AE21" s="17">
        <v>5049.7941145365203</v>
      </c>
      <c r="AF21" s="17">
        <v>808.53543933653305</v>
      </c>
      <c r="AG21" s="17">
        <v>6105.1238258477597</v>
      </c>
      <c r="AH21" s="17">
        <v>6988.4290823342099</v>
      </c>
      <c r="AI21" s="29">
        <f t="shared" si="2"/>
        <v>0.26182672383733929</v>
      </c>
      <c r="AJ21" s="21" t="str">
        <f>VLOOKUP(C21,Richtungsmatrix!$A$2:$E$133,5,FALSE)</f>
        <v>lateral</v>
      </c>
      <c r="AK21" s="24" t="s">
        <v>792</v>
      </c>
      <c r="AL21" s="24" t="s">
        <v>362</v>
      </c>
      <c r="AM21" s="50" t="s">
        <v>1214</v>
      </c>
      <c r="AN21" s="34">
        <v>41456</v>
      </c>
      <c r="AO21" s="51"/>
      <c r="AP21" s="33">
        <v>41446</v>
      </c>
      <c r="AQ21" s="37">
        <v>138.77000000000001</v>
      </c>
      <c r="AR21" s="47">
        <v>1806.4</v>
      </c>
      <c r="AS21" s="33">
        <v>41454</v>
      </c>
      <c r="AT21" s="35">
        <v>148.15</v>
      </c>
      <c r="AU21" s="39">
        <v>1844.6000000000001</v>
      </c>
      <c r="AV21" s="33">
        <v>41455</v>
      </c>
      <c r="AW21" s="35">
        <v>148.15</v>
      </c>
      <c r="AX21" s="39">
        <v>1844.6000000000001</v>
      </c>
      <c r="AY21" s="33">
        <v>41457</v>
      </c>
      <c r="AZ21" s="36">
        <v>151.9</v>
      </c>
      <c r="BA21" s="48">
        <v>1861.26</v>
      </c>
      <c r="BB21" s="33">
        <v>41458</v>
      </c>
      <c r="BC21" s="35">
        <v>148.15</v>
      </c>
      <c r="BD21" s="39">
        <v>1854.29</v>
      </c>
      <c r="BE21" s="33">
        <v>41466</v>
      </c>
      <c r="BF21" s="35">
        <v>144.13</v>
      </c>
      <c r="BG21" s="39">
        <v>1840.3400000000001</v>
      </c>
      <c r="BH21" s="40">
        <f t="shared" si="3"/>
        <v>3.8625063053974173E-2</v>
      </c>
      <c r="BI21" s="40">
        <f t="shared" si="4"/>
        <v>0</v>
      </c>
      <c r="BJ21" s="40">
        <f t="shared" si="5"/>
        <v>2.531218359770504E-2</v>
      </c>
      <c r="BK21" s="40">
        <f t="shared" si="6"/>
        <v>1.8788751107174484E-2</v>
      </c>
      <c r="BL21" s="40">
        <f t="shared" si="7"/>
        <v>5.2531714192778356E-3</v>
      </c>
      <c r="BM21" s="40">
        <f t="shared" si="8"/>
        <v>9.0317684050742475E-3</v>
      </c>
      <c r="BN21" s="42">
        <f t="shared" si="9"/>
        <v>1.983631194679969E-2</v>
      </c>
      <c r="BO21" s="52">
        <v>57</v>
      </c>
      <c r="BP21" s="42">
        <f t="shared" si="10"/>
        <v>-5.2531714192778356E-3</v>
      </c>
      <c r="BQ21" s="52">
        <v>73</v>
      </c>
      <c r="BR21" s="42">
        <f t="shared" si="11"/>
        <v>1.6280415192630793E-2</v>
      </c>
      <c r="BS21" s="52">
        <v>49</v>
      </c>
      <c r="BT21" s="50" t="str">
        <f t="shared" si="12"/>
        <v>lateral</v>
      </c>
      <c r="BU21" s="52">
        <f t="shared" si="13"/>
        <v>24</v>
      </c>
    </row>
    <row r="22" spans="1:73" ht="23" customHeight="1">
      <c r="A22" s="16" t="s">
        <v>774</v>
      </c>
      <c r="B22" s="32">
        <v>1907155631</v>
      </c>
      <c r="C22" s="23">
        <v>2932029320</v>
      </c>
      <c r="D22" s="33">
        <v>42573</v>
      </c>
      <c r="E22" s="33">
        <v>42700</v>
      </c>
      <c r="F22" s="33">
        <v>42500</v>
      </c>
      <c r="G22" s="16" t="s">
        <v>775</v>
      </c>
      <c r="H22" s="16" t="s">
        <v>77</v>
      </c>
      <c r="I22" s="16" t="s">
        <v>777</v>
      </c>
      <c r="J22" s="16" t="s">
        <v>778</v>
      </c>
      <c r="K22" s="16" t="s">
        <v>103</v>
      </c>
      <c r="L22" s="13" t="str">
        <f t="shared" si="0"/>
        <v>293</v>
      </c>
      <c r="M22" s="16" t="s">
        <v>104</v>
      </c>
      <c r="N22" s="16" t="s">
        <v>780</v>
      </c>
      <c r="O22" s="16" t="s">
        <v>182</v>
      </c>
      <c r="P22" s="16" t="s">
        <v>776</v>
      </c>
      <c r="Q22" s="16" t="s">
        <v>77</v>
      </c>
      <c r="R22" s="20"/>
      <c r="S22" s="16" t="s">
        <v>779</v>
      </c>
      <c r="T22" s="16" t="s">
        <v>103</v>
      </c>
      <c r="U22" s="13" t="str">
        <f t="shared" si="1"/>
        <v>293</v>
      </c>
      <c r="V22" s="16" t="s">
        <v>104</v>
      </c>
      <c r="W22" s="16" t="s">
        <v>70</v>
      </c>
      <c r="X22" s="16" t="s">
        <v>71</v>
      </c>
      <c r="Y22" s="27">
        <v>15051.81</v>
      </c>
      <c r="Z22" s="17">
        <v>1003143.01089172</v>
      </c>
      <c r="AA22" s="17">
        <v>1269783.38860621</v>
      </c>
      <c r="AB22" s="18" t="s">
        <v>72</v>
      </c>
      <c r="AC22" s="17">
        <v>17303.813134536202</v>
      </c>
      <c r="AD22" s="17">
        <v>12905.6432648232</v>
      </c>
      <c r="AE22" s="17">
        <v>10073.116239581601</v>
      </c>
      <c r="AF22" s="17">
        <v>26838.219085815399</v>
      </c>
      <c r="AG22" s="17">
        <v>19147.493117261001</v>
      </c>
      <c r="AH22" s="17">
        <v>15456.1505760745</v>
      </c>
      <c r="AI22" s="29">
        <f t="shared" si="2"/>
        <v>1.500465022092917E-2</v>
      </c>
      <c r="AJ22" s="21" t="str">
        <f>VLOOKUP(C22,Richtungsmatrix!$A$2:$E$133,5,FALSE)</f>
        <v>horizontal</v>
      </c>
      <c r="AK22" s="24" t="s">
        <v>780</v>
      </c>
      <c r="AL22" s="24" t="s">
        <v>182</v>
      </c>
      <c r="AM22" s="50" t="s">
        <v>1220</v>
      </c>
      <c r="AN22" s="34">
        <v>42573</v>
      </c>
      <c r="AO22" s="51"/>
      <c r="AP22" s="33">
        <v>42563</v>
      </c>
      <c r="AQ22" s="37">
        <v>733.46</v>
      </c>
      <c r="AR22" s="47">
        <v>1.1200000000000001</v>
      </c>
      <c r="AS22" s="33">
        <v>42571</v>
      </c>
      <c r="AT22" s="35">
        <v>735.17</v>
      </c>
      <c r="AU22" s="39">
        <v>1.1400000000000001</v>
      </c>
      <c r="AV22" s="33">
        <v>42572</v>
      </c>
      <c r="AW22" s="35">
        <v>724.41</v>
      </c>
      <c r="AX22" s="39">
        <v>1.1400000000000001</v>
      </c>
      <c r="AY22" s="33">
        <v>42574</v>
      </c>
      <c r="AZ22" s="36">
        <v>743.24</v>
      </c>
      <c r="BA22" s="48">
        <v>1.1500000000000001</v>
      </c>
      <c r="BB22" s="33">
        <v>42575</v>
      </c>
      <c r="BC22" s="35">
        <v>743.24</v>
      </c>
      <c r="BD22" s="39">
        <v>1.1500000000000001</v>
      </c>
      <c r="BE22" s="33">
        <v>42583</v>
      </c>
      <c r="BF22" s="35">
        <v>583.29</v>
      </c>
      <c r="BG22" s="39">
        <v>1.1000000000000001</v>
      </c>
      <c r="BH22" s="40">
        <f t="shared" si="3"/>
        <v>-0.2047419082158537</v>
      </c>
      <c r="BI22" s="40">
        <f t="shared" si="4"/>
        <v>1.0977052926534059E-2</v>
      </c>
      <c r="BJ22" s="40">
        <f t="shared" si="5"/>
        <v>2.5993567178807631E-2</v>
      </c>
      <c r="BK22" s="40">
        <f t="shared" si="6"/>
        <v>-1.7857142857142905E-2</v>
      </c>
      <c r="BL22" s="40">
        <f t="shared" si="7"/>
        <v>8.7719298245614308E-3</v>
      </c>
      <c r="BM22" s="40">
        <f t="shared" si="8"/>
        <v>8.7719298245614308E-3</v>
      </c>
      <c r="BN22" s="42">
        <f t="shared" si="9"/>
        <v>-0.18688476535871079</v>
      </c>
      <c r="BO22" s="52">
        <v>131</v>
      </c>
      <c r="BP22" s="42">
        <f t="shared" si="10"/>
        <v>2.2051231019726281E-3</v>
      </c>
      <c r="BQ22" s="52">
        <v>65</v>
      </c>
      <c r="BR22" s="42">
        <f t="shared" si="11"/>
        <v>1.72216373542462E-2</v>
      </c>
      <c r="BS22" s="52">
        <v>47</v>
      </c>
      <c r="BT22" s="50" t="str">
        <f t="shared" si="12"/>
        <v>horizontal</v>
      </c>
      <c r="BU22" s="52">
        <f t="shared" si="13"/>
        <v>18</v>
      </c>
    </row>
    <row r="23" spans="1:73" ht="23" customHeight="1">
      <c r="A23" s="13" t="s">
        <v>1086</v>
      </c>
      <c r="B23" s="31">
        <v>1633076674</v>
      </c>
      <c r="C23" s="23">
        <v>2932029320</v>
      </c>
      <c r="D23" s="33">
        <v>41046</v>
      </c>
      <c r="E23" s="33">
        <v>41467</v>
      </c>
      <c r="F23" s="33">
        <v>41046</v>
      </c>
      <c r="G23" s="13" t="s">
        <v>1087</v>
      </c>
      <c r="H23" s="13" t="s">
        <v>77</v>
      </c>
      <c r="I23" s="13" t="s">
        <v>1089</v>
      </c>
      <c r="J23" s="13" t="s">
        <v>1090</v>
      </c>
      <c r="K23" s="13" t="s">
        <v>103</v>
      </c>
      <c r="L23" s="13" t="str">
        <f t="shared" si="0"/>
        <v>293</v>
      </c>
      <c r="M23" s="13" t="s">
        <v>104</v>
      </c>
      <c r="N23" s="13" t="s">
        <v>1092</v>
      </c>
      <c r="O23" s="13" t="s">
        <v>253</v>
      </c>
      <c r="P23" s="13" t="s">
        <v>1088</v>
      </c>
      <c r="Q23" s="13" t="s">
        <v>77</v>
      </c>
      <c r="R23" s="19"/>
      <c r="S23" s="13" t="s">
        <v>1091</v>
      </c>
      <c r="T23" s="13" t="s">
        <v>103</v>
      </c>
      <c r="U23" s="13" t="str">
        <f t="shared" si="1"/>
        <v>293</v>
      </c>
      <c r="V23" s="13" t="s">
        <v>104</v>
      </c>
      <c r="W23" s="13" t="s">
        <v>401</v>
      </c>
      <c r="X23" s="13" t="s">
        <v>71</v>
      </c>
      <c r="Y23" s="15">
        <v>1302.1300000000001</v>
      </c>
      <c r="Z23" s="15">
        <v>65971.263193217703</v>
      </c>
      <c r="AA23" s="15">
        <v>71599.7031096008</v>
      </c>
      <c r="AB23" s="14" t="s">
        <v>72</v>
      </c>
      <c r="AC23" s="14" t="s">
        <v>72</v>
      </c>
      <c r="AD23" s="14" t="s">
        <v>72</v>
      </c>
      <c r="AE23" s="14" t="s">
        <v>72</v>
      </c>
      <c r="AF23" s="15">
        <v>180.17329830442901</v>
      </c>
      <c r="AG23" s="15">
        <v>148.68046596831601</v>
      </c>
      <c r="AH23" s="14" t="s">
        <v>72</v>
      </c>
      <c r="AI23" s="29">
        <f t="shared" si="2"/>
        <v>1.9737836399862478E-2</v>
      </c>
      <c r="AJ23" s="21" t="str">
        <f>VLOOKUP(C23,Richtungsmatrix!$A$2:$E$133,5,FALSE)</f>
        <v>horizontal</v>
      </c>
      <c r="AK23" s="24" t="s">
        <v>1092</v>
      </c>
      <c r="AL23" s="24" t="s">
        <v>253</v>
      </c>
      <c r="AM23" s="50" t="s">
        <v>1211</v>
      </c>
      <c r="AN23" s="34">
        <v>41046</v>
      </c>
      <c r="AO23" s="51"/>
      <c r="AP23" s="33">
        <v>41036</v>
      </c>
      <c r="AQ23" s="37">
        <v>212.28</v>
      </c>
      <c r="AR23" s="48">
        <v>122.2</v>
      </c>
      <c r="AS23" s="33">
        <v>41044</v>
      </c>
      <c r="AT23" s="35">
        <v>216.83</v>
      </c>
      <c r="AU23" s="39">
        <v>114.60000000000001</v>
      </c>
      <c r="AV23" s="33">
        <v>41045</v>
      </c>
      <c r="AW23" s="35">
        <v>204.70000000000002</v>
      </c>
      <c r="AX23" s="39">
        <v>113.10000000000001</v>
      </c>
      <c r="AY23" s="33">
        <v>41047</v>
      </c>
      <c r="AZ23" s="36">
        <v>215.31</v>
      </c>
      <c r="BA23" s="48">
        <v>109</v>
      </c>
      <c r="BB23" s="33">
        <v>41048</v>
      </c>
      <c r="BC23" s="35">
        <v>215.31</v>
      </c>
      <c r="BD23" s="39">
        <v>109</v>
      </c>
      <c r="BE23" s="33">
        <v>41056</v>
      </c>
      <c r="BF23" s="35">
        <v>219.86</v>
      </c>
      <c r="BG23" s="39">
        <v>109.60000000000001</v>
      </c>
      <c r="BH23" s="40">
        <f t="shared" si="3"/>
        <v>3.570755605803666E-2</v>
      </c>
      <c r="BI23" s="40">
        <f t="shared" si="4"/>
        <v>-7.0101000784025258E-3</v>
      </c>
      <c r="BJ23" s="40">
        <f t="shared" si="5"/>
        <v>5.1831949193942295E-2</v>
      </c>
      <c r="BK23" s="40">
        <f t="shared" si="6"/>
        <v>-0.10310965630114566</v>
      </c>
      <c r="BL23" s="40">
        <f t="shared" si="7"/>
        <v>-4.8865619546247907E-2</v>
      </c>
      <c r="BM23" s="40">
        <f t="shared" si="8"/>
        <v>-3.6251105216622559E-2</v>
      </c>
      <c r="BN23" s="42">
        <f t="shared" si="9"/>
        <v>0.13881721235918232</v>
      </c>
      <c r="BO23" s="52">
        <v>15</v>
      </c>
      <c r="BP23" s="42">
        <f t="shared" si="10"/>
        <v>4.1855519467845381E-2</v>
      </c>
      <c r="BQ23" s="52">
        <v>27</v>
      </c>
      <c r="BR23" s="42">
        <f t="shared" si="11"/>
        <v>8.8083054410564854E-2</v>
      </c>
      <c r="BS23" s="52">
        <v>10</v>
      </c>
      <c r="BT23" s="50" t="str">
        <f t="shared" si="12"/>
        <v>horizontal</v>
      </c>
      <c r="BU23" s="52">
        <f t="shared" si="13"/>
        <v>17</v>
      </c>
    </row>
    <row r="24" spans="1:73" ht="23" customHeight="1">
      <c r="A24" s="16" t="s">
        <v>831</v>
      </c>
      <c r="B24" s="32">
        <v>1909036896</v>
      </c>
      <c r="C24" s="23">
        <v>2910029201</v>
      </c>
      <c r="D24" s="33">
        <v>41578</v>
      </c>
      <c r="E24" s="33">
        <v>41578</v>
      </c>
      <c r="F24" s="33">
        <v>41578</v>
      </c>
      <c r="G24" s="16" t="s">
        <v>271</v>
      </c>
      <c r="H24" s="16" t="s">
        <v>98</v>
      </c>
      <c r="I24" s="16" t="s">
        <v>274</v>
      </c>
      <c r="J24" s="16" t="s">
        <v>275</v>
      </c>
      <c r="K24" s="16" t="s">
        <v>73</v>
      </c>
      <c r="L24" s="13" t="str">
        <f t="shared" si="0"/>
        <v>291</v>
      </c>
      <c r="M24" s="16" t="s">
        <v>74</v>
      </c>
      <c r="N24" s="16" t="s">
        <v>277</v>
      </c>
      <c r="O24" s="16" t="s">
        <v>75</v>
      </c>
      <c r="P24" s="16" t="s">
        <v>832</v>
      </c>
      <c r="Q24" s="16" t="s">
        <v>98</v>
      </c>
      <c r="R24" s="20"/>
      <c r="S24" s="16" t="s">
        <v>833</v>
      </c>
      <c r="T24" s="16" t="s">
        <v>86</v>
      </c>
      <c r="U24" s="13" t="str">
        <f t="shared" si="1"/>
        <v>292</v>
      </c>
      <c r="V24" s="16" t="s">
        <v>85</v>
      </c>
      <c r="W24" s="16" t="s">
        <v>70</v>
      </c>
      <c r="X24" s="16" t="s">
        <v>71</v>
      </c>
      <c r="Y24" s="26">
        <v>12242</v>
      </c>
      <c r="Z24" s="17">
        <v>3810852.3066673898</v>
      </c>
      <c r="AA24" s="18" t="s">
        <v>72</v>
      </c>
      <c r="AB24" s="18" t="s">
        <v>72</v>
      </c>
      <c r="AC24" s="18" t="s">
        <v>72</v>
      </c>
      <c r="AD24" s="18" t="s">
        <v>72</v>
      </c>
      <c r="AE24" s="18" t="s">
        <v>72</v>
      </c>
      <c r="AF24" s="18" t="s">
        <v>72</v>
      </c>
      <c r="AG24" s="18" t="s">
        <v>72</v>
      </c>
      <c r="AH24" s="18" t="s">
        <v>72</v>
      </c>
      <c r="AI24" s="29">
        <f t="shared" si="2"/>
        <v>3.2124047364894318E-3</v>
      </c>
      <c r="AJ24" s="21" t="str">
        <f>VLOOKUP(C24,Richtungsmatrix!$A$2:$E$133,5,FALSE)</f>
        <v>vertikal</v>
      </c>
      <c r="AK24" s="24" t="s">
        <v>277</v>
      </c>
      <c r="AL24" s="24" t="s">
        <v>75</v>
      </c>
      <c r="AM24" s="44" t="s">
        <v>1217</v>
      </c>
      <c r="AN24" s="34">
        <v>41578</v>
      </c>
      <c r="AO24" s="51"/>
      <c r="AP24" s="33">
        <v>41568</v>
      </c>
      <c r="AQ24" s="37">
        <v>9907.23</v>
      </c>
      <c r="AR24" s="47">
        <v>34.1</v>
      </c>
      <c r="AS24" s="33">
        <v>41576</v>
      </c>
      <c r="AT24" s="35">
        <v>9971.5500000000011</v>
      </c>
      <c r="AU24" s="39">
        <v>35.79</v>
      </c>
      <c r="AV24" s="33">
        <v>41577</v>
      </c>
      <c r="AW24" s="35">
        <v>9834.4600000000009</v>
      </c>
      <c r="AX24" s="39">
        <v>35.940000000000005</v>
      </c>
      <c r="AY24" s="33">
        <v>41579</v>
      </c>
      <c r="AZ24" s="36">
        <v>9741.380000000001</v>
      </c>
      <c r="BA24" s="48">
        <v>35.42</v>
      </c>
      <c r="BB24" s="33">
        <v>41580</v>
      </c>
      <c r="BC24" s="35">
        <v>9741.380000000001</v>
      </c>
      <c r="BD24" s="39">
        <v>35.42</v>
      </c>
      <c r="BE24" s="33">
        <v>41588</v>
      </c>
      <c r="BF24" s="35">
        <v>9024.9</v>
      </c>
      <c r="BG24" s="39">
        <v>35.25</v>
      </c>
      <c r="BH24" s="40">
        <f t="shared" si="3"/>
        <v>-8.9059202218985556E-2</v>
      </c>
      <c r="BI24" s="40">
        <f t="shared" si="4"/>
        <v>-2.308267019670962E-2</v>
      </c>
      <c r="BJ24" s="40">
        <f t="shared" si="5"/>
        <v>-9.4646782843186283E-3</v>
      </c>
      <c r="BK24" s="40">
        <f t="shared" si="6"/>
        <v>3.3724340175953049E-2</v>
      </c>
      <c r="BL24" s="40">
        <f t="shared" si="7"/>
        <v>-1.0338083263481401E-2</v>
      </c>
      <c r="BM24" s="40">
        <f t="shared" si="8"/>
        <v>-1.4468558708959467E-2</v>
      </c>
      <c r="BN24" s="42">
        <f t="shared" si="9"/>
        <v>-0.12278354239493861</v>
      </c>
      <c r="BO24" s="52">
        <v>124</v>
      </c>
      <c r="BP24" s="42">
        <f t="shared" si="10"/>
        <v>-1.2744586933228219E-2</v>
      </c>
      <c r="BQ24" s="52">
        <v>86</v>
      </c>
      <c r="BR24" s="42">
        <f t="shared" si="11"/>
        <v>5.0038804246408386E-3</v>
      </c>
      <c r="BS24" s="52">
        <v>69</v>
      </c>
      <c r="BT24" s="50" t="str">
        <f t="shared" si="12"/>
        <v>vertikal</v>
      </c>
      <c r="BU24" s="52">
        <f t="shared" si="13"/>
        <v>17</v>
      </c>
    </row>
    <row r="25" spans="1:73" ht="23" customHeight="1">
      <c r="A25" s="16" t="s">
        <v>1150</v>
      </c>
      <c r="B25" s="32">
        <v>1909025974</v>
      </c>
      <c r="C25" s="23">
        <v>2932029320</v>
      </c>
      <c r="D25" s="33">
        <v>41737</v>
      </c>
      <c r="E25" s="33">
        <v>41884</v>
      </c>
      <c r="F25" s="33">
        <v>41544</v>
      </c>
      <c r="G25" s="16" t="s">
        <v>1151</v>
      </c>
      <c r="H25" s="16" t="s">
        <v>849</v>
      </c>
      <c r="I25" s="16" t="s">
        <v>1036</v>
      </c>
      <c r="J25" s="16" t="s">
        <v>1155</v>
      </c>
      <c r="K25" s="16" t="s">
        <v>103</v>
      </c>
      <c r="L25" s="13" t="str">
        <f t="shared" si="0"/>
        <v>293</v>
      </c>
      <c r="M25" s="16" t="s">
        <v>104</v>
      </c>
      <c r="N25" s="16" t="s">
        <v>1039</v>
      </c>
      <c r="O25" s="16" t="s">
        <v>859</v>
      </c>
      <c r="P25" s="16" t="s">
        <v>1152</v>
      </c>
      <c r="Q25" s="16" t="s">
        <v>88</v>
      </c>
      <c r="R25" s="16" t="s">
        <v>1154</v>
      </c>
      <c r="S25" s="16" t="s">
        <v>1156</v>
      </c>
      <c r="T25" s="16" t="s">
        <v>103</v>
      </c>
      <c r="U25" s="13" t="str">
        <f t="shared" si="1"/>
        <v>293</v>
      </c>
      <c r="V25" s="16" t="s">
        <v>104</v>
      </c>
      <c r="W25" s="16" t="s">
        <v>1153</v>
      </c>
      <c r="X25" s="16" t="s">
        <v>71</v>
      </c>
      <c r="Y25" s="26">
        <v>280</v>
      </c>
      <c r="Z25" s="17">
        <v>42144.7007055168</v>
      </c>
      <c r="AA25" s="17">
        <v>34096.603808754699</v>
      </c>
      <c r="AB25" s="17">
        <v>25949.426752349002</v>
      </c>
      <c r="AC25" s="18" t="s">
        <v>72</v>
      </c>
      <c r="AD25" s="18" t="s">
        <v>72</v>
      </c>
      <c r="AE25" s="18" t="s">
        <v>72</v>
      </c>
      <c r="AF25" s="17">
        <v>-3859.0788785214399</v>
      </c>
      <c r="AG25" s="17">
        <v>-5928.7096472969897</v>
      </c>
      <c r="AH25" s="17">
        <v>-2277.8872832669299</v>
      </c>
      <c r="AI25" s="29">
        <f t="shared" si="2"/>
        <v>6.6437771608933889E-3</v>
      </c>
      <c r="AJ25" s="21" t="str">
        <f>VLOOKUP(C25,Richtungsmatrix!$A$2:$E$133,5,FALSE)</f>
        <v>horizontal</v>
      </c>
      <c r="AK25" s="24" t="s">
        <v>1039</v>
      </c>
      <c r="AL25" s="24" t="s">
        <v>859</v>
      </c>
      <c r="AM25" s="50" t="s">
        <v>1224</v>
      </c>
      <c r="AN25" s="34">
        <v>41737</v>
      </c>
      <c r="AO25" s="51"/>
      <c r="AP25" s="33">
        <v>41727</v>
      </c>
      <c r="AQ25" s="37">
        <v>23.22</v>
      </c>
      <c r="AR25" s="48">
        <v>38.75</v>
      </c>
      <c r="AS25" s="33">
        <v>41735</v>
      </c>
      <c r="AT25" s="35">
        <v>23.05</v>
      </c>
      <c r="AU25" s="39">
        <v>39.800000000000004</v>
      </c>
      <c r="AV25" s="33">
        <v>41736</v>
      </c>
      <c r="AW25" s="35">
        <v>20.86</v>
      </c>
      <c r="AX25" s="39">
        <v>38.770000000000003</v>
      </c>
      <c r="AY25" s="33">
        <v>41738</v>
      </c>
      <c r="AZ25" s="36">
        <v>19.78</v>
      </c>
      <c r="BA25" s="48">
        <v>38.42</v>
      </c>
      <c r="BB25" s="33">
        <v>41739</v>
      </c>
      <c r="BC25" s="35">
        <v>19.25</v>
      </c>
      <c r="BD25" s="39">
        <v>39.11</v>
      </c>
      <c r="BE25" s="33">
        <v>41747</v>
      </c>
      <c r="BF25" s="35">
        <v>17.02</v>
      </c>
      <c r="BG25" s="39">
        <v>38.1</v>
      </c>
      <c r="BH25" s="40">
        <f t="shared" si="3"/>
        <v>-0.26701119724375533</v>
      </c>
      <c r="BI25" s="40">
        <f t="shared" si="4"/>
        <v>-0.16485900216919747</v>
      </c>
      <c r="BJ25" s="40">
        <f t="shared" si="5"/>
        <v>-5.1773729626078513E-2</v>
      </c>
      <c r="BK25" s="40">
        <f t="shared" si="6"/>
        <v>-1.6774193548387051E-2</v>
      </c>
      <c r="BL25" s="40">
        <f t="shared" si="7"/>
        <v>-1.7336683417085497E-2</v>
      </c>
      <c r="BM25" s="40">
        <f t="shared" si="8"/>
        <v>-9.0275986587567969E-3</v>
      </c>
      <c r="BN25" s="42">
        <f t="shared" si="9"/>
        <v>-0.25023700369536828</v>
      </c>
      <c r="BO25" s="52">
        <v>133</v>
      </c>
      <c r="BP25" s="42">
        <f t="shared" si="10"/>
        <v>-0.14752231875211197</v>
      </c>
      <c r="BQ25" s="52">
        <v>132</v>
      </c>
      <c r="BR25" s="42">
        <f t="shared" si="11"/>
        <v>-4.2746130967321716E-2</v>
      </c>
      <c r="BS25" s="52">
        <v>115</v>
      </c>
      <c r="BT25" s="50" t="str">
        <f t="shared" si="12"/>
        <v>horizontal</v>
      </c>
      <c r="BU25" s="52">
        <f t="shared" si="13"/>
        <v>17</v>
      </c>
    </row>
    <row r="26" spans="1:73" ht="33.5" customHeight="1">
      <c r="A26" s="13" t="s">
        <v>488</v>
      </c>
      <c r="B26" s="31">
        <v>1907049197</v>
      </c>
      <c r="C26" s="23">
        <v>2932025210</v>
      </c>
      <c r="D26" s="33">
        <v>41925</v>
      </c>
      <c r="E26" s="33">
        <v>41947</v>
      </c>
      <c r="F26" s="33">
        <v>40829</v>
      </c>
      <c r="G26" s="13" t="s">
        <v>489</v>
      </c>
      <c r="H26" s="13" t="s">
        <v>359</v>
      </c>
      <c r="I26" s="13" t="s">
        <v>493</v>
      </c>
      <c r="J26" s="13" t="s">
        <v>494</v>
      </c>
      <c r="K26" s="13" t="s">
        <v>103</v>
      </c>
      <c r="L26" s="13" t="str">
        <f t="shared" si="0"/>
        <v>293</v>
      </c>
      <c r="M26" s="13" t="s">
        <v>104</v>
      </c>
      <c r="N26" s="13" t="s">
        <v>496</v>
      </c>
      <c r="O26" s="13" t="s">
        <v>362</v>
      </c>
      <c r="P26" s="13" t="s">
        <v>490</v>
      </c>
      <c r="Q26" s="13" t="s">
        <v>359</v>
      </c>
      <c r="R26" s="13" t="s">
        <v>492</v>
      </c>
      <c r="S26" s="13" t="s">
        <v>495</v>
      </c>
      <c r="T26" s="13" t="s">
        <v>373</v>
      </c>
      <c r="U26" s="13" t="str">
        <f t="shared" si="1"/>
        <v>252</v>
      </c>
      <c r="V26" s="13" t="s">
        <v>372</v>
      </c>
      <c r="W26" s="13" t="s">
        <v>491</v>
      </c>
      <c r="X26" s="13" t="s">
        <v>71</v>
      </c>
      <c r="Y26" s="15">
        <v>51749.07</v>
      </c>
      <c r="Z26" s="15">
        <v>120325.14810742599</v>
      </c>
      <c r="AA26" s="15">
        <v>156889.28208849501</v>
      </c>
      <c r="AB26" s="15">
        <v>104791.631248052</v>
      </c>
      <c r="AC26" s="15">
        <v>5102.2213958313596</v>
      </c>
      <c r="AD26" s="15">
        <v>1687.4757334829901</v>
      </c>
      <c r="AE26" s="15">
        <v>1082.96434135359</v>
      </c>
      <c r="AF26" s="15">
        <v>10771.5206074653</v>
      </c>
      <c r="AG26" s="15">
        <v>9680.4974270579096</v>
      </c>
      <c r="AH26" s="15">
        <v>4751.6898959064902</v>
      </c>
      <c r="AI26" s="29">
        <f t="shared" si="2"/>
        <v>0.43007692750810961</v>
      </c>
      <c r="AJ26" s="21" t="str">
        <f>VLOOKUP(C26,Richtungsmatrix!$A$2:$E$133,5,FALSE)</f>
        <v>lateral</v>
      </c>
      <c r="AK26" s="24" t="s">
        <v>496</v>
      </c>
      <c r="AL26" s="24" t="s">
        <v>362</v>
      </c>
      <c r="AM26" s="50" t="s">
        <v>1214</v>
      </c>
      <c r="AN26" s="34">
        <v>41925</v>
      </c>
      <c r="AO26" s="51">
        <f>AP26-1</f>
        <v>41914</v>
      </c>
      <c r="AP26" s="33">
        <v>41915</v>
      </c>
      <c r="AQ26" s="37">
        <v>416.5</v>
      </c>
      <c r="AR26" s="47">
        <v>1984.43</v>
      </c>
      <c r="AS26" s="33">
        <v>41923</v>
      </c>
      <c r="AT26" s="35">
        <v>373.16</v>
      </c>
      <c r="AU26" s="39">
        <v>1953.98</v>
      </c>
      <c r="AV26" s="33">
        <v>41924</v>
      </c>
      <c r="AW26" s="35">
        <v>373.16</v>
      </c>
      <c r="AX26" s="39">
        <v>1953.98</v>
      </c>
      <c r="AY26" s="33">
        <v>41926</v>
      </c>
      <c r="AZ26" s="36">
        <v>380.38</v>
      </c>
      <c r="BA26" s="48">
        <v>1933.45</v>
      </c>
      <c r="BB26" s="33">
        <v>41927</v>
      </c>
      <c r="BC26" s="35">
        <v>374.36</v>
      </c>
      <c r="BD26" s="39">
        <v>1932.1100000000001</v>
      </c>
      <c r="BE26" s="33">
        <v>41935</v>
      </c>
      <c r="BF26" s="35">
        <v>471.87</v>
      </c>
      <c r="BG26" s="39">
        <v>1932.43</v>
      </c>
      <c r="BH26" s="40">
        <f t="shared" si="3"/>
        <v>0.13294117647058834</v>
      </c>
      <c r="BI26" s="40">
        <f t="shared" si="4"/>
        <v>3.2157787544215832E-3</v>
      </c>
      <c r="BJ26" s="40">
        <f t="shared" si="5"/>
        <v>1.9348268839103788E-2</v>
      </c>
      <c r="BK26" s="40">
        <f t="shared" si="6"/>
        <v>-2.6203998125406303E-2</v>
      </c>
      <c r="BL26" s="40">
        <f t="shared" si="7"/>
        <v>-1.1192540353534786E-2</v>
      </c>
      <c r="BM26" s="40">
        <f t="shared" si="8"/>
        <v>-1.0506760560497042E-2</v>
      </c>
      <c r="BN26" s="42">
        <f t="shared" si="9"/>
        <v>0.15914517459599464</v>
      </c>
      <c r="BO26" s="52">
        <v>13</v>
      </c>
      <c r="BP26" s="42">
        <f t="shared" si="10"/>
        <v>1.4408319107956369E-2</v>
      </c>
      <c r="BQ26" s="52">
        <v>51</v>
      </c>
      <c r="BR26" s="42">
        <f t="shared" si="11"/>
        <v>2.985502939960083E-2</v>
      </c>
      <c r="BS26" s="52">
        <v>35</v>
      </c>
      <c r="BT26" s="50" t="str">
        <f t="shared" si="12"/>
        <v>lateral</v>
      </c>
      <c r="BU26" s="52">
        <f t="shared" si="13"/>
        <v>16</v>
      </c>
    </row>
    <row r="27" spans="1:73" ht="23" customHeight="1">
      <c r="A27" s="16" t="s">
        <v>1097</v>
      </c>
      <c r="B27" s="32">
        <v>1907024463</v>
      </c>
      <c r="C27" s="23">
        <v>2920125110</v>
      </c>
      <c r="D27" s="33">
        <v>41638</v>
      </c>
      <c r="E27" s="33">
        <v>41648</v>
      </c>
      <c r="F27" s="33">
        <v>41638</v>
      </c>
      <c r="G27" s="16" t="s">
        <v>1098</v>
      </c>
      <c r="H27" s="16" t="s">
        <v>1099</v>
      </c>
      <c r="I27" s="16" t="s">
        <v>1102</v>
      </c>
      <c r="J27" s="16" t="s">
        <v>1103</v>
      </c>
      <c r="K27" s="16" t="s">
        <v>86</v>
      </c>
      <c r="L27" s="13" t="str">
        <f t="shared" si="0"/>
        <v>292</v>
      </c>
      <c r="M27" s="16" t="s">
        <v>85</v>
      </c>
      <c r="N27" s="16" t="s">
        <v>1105</v>
      </c>
      <c r="O27" s="16" t="s">
        <v>1106</v>
      </c>
      <c r="P27" s="16" t="s">
        <v>1100</v>
      </c>
      <c r="Q27" s="16" t="s">
        <v>1099</v>
      </c>
      <c r="R27" s="20"/>
      <c r="S27" s="16" t="s">
        <v>1104</v>
      </c>
      <c r="T27" s="16" t="s">
        <v>855</v>
      </c>
      <c r="U27" s="13" t="str">
        <f t="shared" si="1"/>
        <v>251</v>
      </c>
      <c r="V27" s="16" t="s">
        <v>856</v>
      </c>
      <c r="W27" s="16" t="s">
        <v>1101</v>
      </c>
      <c r="X27" s="16" t="s">
        <v>71</v>
      </c>
      <c r="Y27" s="26">
        <v>572</v>
      </c>
      <c r="Z27" s="17">
        <v>22577.257842959199</v>
      </c>
      <c r="AA27" s="17">
        <v>65119.316170700302</v>
      </c>
      <c r="AB27" s="17">
        <v>20054.448122248701</v>
      </c>
      <c r="AC27" s="17">
        <v>2037.41929129101</v>
      </c>
      <c r="AD27" s="17">
        <v>7830.96035021022</v>
      </c>
      <c r="AE27" s="17">
        <v>2411.7287527614599</v>
      </c>
      <c r="AF27" s="17">
        <v>6941.7532245748298</v>
      </c>
      <c r="AG27" s="17">
        <v>13527.950418549501</v>
      </c>
      <c r="AH27" s="17">
        <v>4092.42810442789</v>
      </c>
      <c r="AI27" s="29">
        <f t="shared" si="2"/>
        <v>2.5335229104378604E-2</v>
      </c>
      <c r="AJ27" s="21" t="str">
        <f>VLOOKUP(C27,Richtungsmatrix!$A$2:$E$133,5,FALSE)</f>
        <v>vertikal</v>
      </c>
      <c r="AK27" s="24" t="s">
        <v>1105</v>
      </c>
      <c r="AL27" s="24" t="s">
        <v>1106</v>
      </c>
      <c r="AM27" s="50" t="s">
        <v>1210</v>
      </c>
      <c r="AN27" s="34">
        <v>41638</v>
      </c>
      <c r="AO27" s="51"/>
      <c r="AP27" s="33">
        <v>41628</v>
      </c>
      <c r="AQ27" s="37">
        <v>23.03</v>
      </c>
      <c r="AR27" s="48">
        <v>129.05000000000001</v>
      </c>
      <c r="AS27" s="33">
        <v>41636</v>
      </c>
      <c r="AT27" s="35">
        <v>23.03</v>
      </c>
      <c r="AU27" s="39">
        <v>128.64000000000001</v>
      </c>
      <c r="AV27" s="33">
        <v>41637</v>
      </c>
      <c r="AW27" s="35">
        <v>23.03</v>
      </c>
      <c r="AX27" s="39">
        <v>128.64000000000001</v>
      </c>
      <c r="AY27" s="33">
        <v>41639</v>
      </c>
      <c r="AZ27" s="36">
        <v>22.14</v>
      </c>
      <c r="BA27" s="48">
        <v>124.96000000000001</v>
      </c>
      <c r="BB27" s="33">
        <v>41640</v>
      </c>
      <c r="BC27" s="35">
        <v>22.14</v>
      </c>
      <c r="BD27" s="39">
        <v>127.15</v>
      </c>
      <c r="BE27" s="33">
        <v>41648</v>
      </c>
      <c r="BF27" s="35">
        <v>25.240000000000002</v>
      </c>
      <c r="BG27" s="39">
        <v>132.87</v>
      </c>
      <c r="BH27" s="40">
        <f t="shared" si="3"/>
        <v>9.5961788970907458E-2</v>
      </c>
      <c r="BI27" s="40">
        <f t="shared" si="4"/>
        <v>-3.8645245332175393E-2</v>
      </c>
      <c r="BJ27" s="40">
        <f t="shared" si="5"/>
        <v>-3.8645245332175393E-2</v>
      </c>
      <c r="BK27" s="40">
        <f t="shared" si="6"/>
        <v>2.9600929872142467E-2</v>
      </c>
      <c r="BL27" s="40">
        <f t="shared" si="7"/>
        <v>-1.1582711442786109E-2</v>
      </c>
      <c r="BM27" s="40">
        <f t="shared" si="8"/>
        <v>-2.8606965174129417E-2</v>
      </c>
      <c r="BN27" s="42">
        <f t="shared" si="9"/>
        <v>6.636085909876499E-2</v>
      </c>
      <c r="BO27" s="52">
        <v>33</v>
      </c>
      <c r="BP27" s="42">
        <f t="shared" si="10"/>
        <v>-2.7062533889389284E-2</v>
      </c>
      <c r="BQ27" s="52">
        <v>101</v>
      </c>
      <c r="BR27" s="42">
        <f t="shared" si="11"/>
        <v>-1.0038280158045976E-2</v>
      </c>
      <c r="BS27" s="52">
        <v>86</v>
      </c>
      <c r="BT27" s="50" t="str">
        <f t="shared" si="12"/>
        <v>vertikal</v>
      </c>
      <c r="BU27" s="52">
        <f t="shared" si="13"/>
        <v>15</v>
      </c>
    </row>
    <row r="28" spans="1:73" ht="23" customHeight="1">
      <c r="A28" s="13" t="s">
        <v>593</v>
      </c>
      <c r="B28" s="31">
        <v>1601361150</v>
      </c>
      <c r="C28" s="23">
        <v>6201129320</v>
      </c>
      <c r="D28" s="33">
        <v>41011</v>
      </c>
      <c r="E28" s="33">
        <v>41129</v>
      </c>
      <c r="F28" s="33">
        <v>41011</v>
      </c>
      <c r="G28" s="13" t="s">
        <v>594</v>
      </c>
      <c r="H28" s="13" t="s">
        <v>98</v>
      </c>
      <c r="I28" s="13" t="s">
        <v>597</v>
      </c>
      <c r="J28" s="13" t="s">
        <v>598</v>
      </c>
      <c r="K28" s="13" t="s">
        <v>342</v>
      </c>
      <c r="L28" s="13" t="str">
        <f t="shared" si="0"/>
        <v>620</v>
      </c>
      <c r="M28" s="13" t="s">
        <v>341</v>
      </c>
      <c r="N28" s="13" t="s">
        <v>600</v>
      </c>
      <c r="O28" s="13" t="s">
        <v>123</v>
      </c>
      <c r="P28" s="13" t="s">
        <v>595</v>
      </c>
      <c r="Q28" s="13" t="s">
        <v>98</v>
      </c>
      <c r="R28" s="13" t="s">
        <v>596</v>
      </c>
      <c r="S28" s="13" t="s">
        <v>599</v>
      </c>
      <c r="T28" s="13" t="s">
        <v>103</v>
      </c>
      <c r="U28" s="13" t="str">
        <f t="shared" si="1"/>
        <v>293</v>
      </c>
      <c r="V28" s="13" t="s">
        <v>104</v>
      </c>
      <c r="W28" s="13" t="s">
        <v>360</v>
      </c>
      <c r="X28" s="13" t="s">
        <v>71</v>
      </c>
      <c r="Y28" s="25">
        <v>34692</v>
      </c>
      <c r="Z28" s="15">
        <v>41010.976168781403</v>
      </c>
      <c r="AA28" s="14" t="s">
        <v>72</v>
      </c>
      <c r="AB28" s="14" t="s">
        <v>72</v>
      </c>
      <c r="AC28" s="14" t="s">
        <v>72</v>
      </c>
      <c r="AD28" s="14" t="s">
        <v>72</v>
      </c>
      <c r="AE28" s="14" t="s">
        <v>72</v>
      </c>
      <c r="AF28" s="14" t="s">
        <v>72</v>
      </c>
      <c r="AG28" s="14" t="s">
        <v>72</v>
      </c>
      <c r="AH28" s="14" t="s">
        <v>72</v>
      </c>
      <c r="AI28" s="29">
        <f t="shared" si="2"/>
        <v>0.8459198790398077</v>
      </c>
      <c r="AJ28" s="21" t="str">
        <f>VLOOKUP(C28,Richtungsmatrix!$A$2:$E$133,5,FALSE)</f>
        <v>lateral</v>
      </c>
      <c r="AK28" s="24" t="s">
        <v>600</v>
      </c>
      <c r="AL28" s="24" t="s">
        <v>123</v>
      </c>
      <c r="AM28" s="44" t="s">
        <v>1217</v>
      </c>
      <c r="AN28" s="34">
        <v>41011</v>
      </c>
      <c r="AO28" s="51"/>
      <c r="AP28" s="33">
        <v>41001</v>
      </c>
      <c r="AQ28" s="37">
        <v>155</v>
      </c>
      <c r="AR28" s="47">
        <v>25.82</v>
      </c>
      <c r="AS28" s="33">
        <v>41009</v>
      </c>
      <c r="AT28" s="35">
        <v>162.5</v>
      </c>
      <c r="AU28" s="39">
        <v>25.17</v>
      </c>
      <c r="AV28" s="33">
        <v>41010</v>
      </c>
      <c r="AW28" s="35">
        <v>147.5</v>
      </c>
      <c r="AX28" s="39">
        <v>24.89</v>
      </c>
      <c r="AY28" s="33">
        <v>41012</v>
      </c>
      <c r="AZ28" s="36">
        <v>169.95000000000002</v>
      </c>
      <c r="BA28" s="48">
        <v>24.82</v>
      </c>
      <c r="BB28" s="33">
        <v>41013</v>
      </c>
      <c r="BC28" s="35">
        <v>169.95000000000002</v>
      </c>
      <c r="BD28" s="39">
        <v>24.82</v>
      </c>
      <c r="BE28" s="33">
        <v>41021</v>
      </c>
      <c r="BF28" s="35">
        <v>176.99</v>
      </c>
      <c r="BG28" s="39">
        <v>24.810000000000002</v>
      </c>
      <c r="BH28" s="40">
        <f t="shared" si="3"/>
        <v>0.14187096774193564</v>
      </c>
      <c r="BI28" s="40">
        <f t="shared" si="4"/>
        <v>4.584615384615387E-2</v>
      </c>
      <c r="BJ28" s="40">
        <f t="shared" si="5"/>
        <v>0.15220338983050863</v>
      </c>
      <c r="BK28" s="40">
        <f t="shared" si="6"/>
        <v>-3.9116963594112986E-2</v>
      </c>
      <c r="BL28" s="40">
        <f t="shared" si="7"/>
        <v>-1.3905442987683814E-2</v>
      </c>
      <c r="BM28" s="40">
        <f t="shared" si="8"/>
        <v>-2.8123744475693213E-3</v>
      </c>
      <c r="BN28" s="42">
        <f t="shared" si="9"/>
        <v>0.18098793133604862</v>
      </c>
      <c r="BO28" s="52">
        <v>12</v>
      </c>
      <c r="BP28" s="42">
        <f t="shared" si="10"/>
        <v>5.9751596833837683E-2</v>
      </c>
      <c r="BQ28" s="52">
        <v>20</v>
      </c>
      <c r="BR28" s="42">
        <f t="shared" si="11"/>
        <v>0.15501576427807795</v>
      </c>
      <c r="BS28" s="52">
        <v>6</v>
      </c>
      <c r="BT28" s="50" t="str">
        <f t="shared" si="12"/>
        <v>lateral</v>
      </c>
      <c r="BU28" s="52">
        <f t="shared" si="13"/>
        <v>14</v>
      </c>
    </row>
    <row r="29" spans="1:73" ht="33.5" customHeight="1">
      <c r="A29" s="16" t="s">
        <v>1114</v>
      </c>
      <c r="B29" s="32">
        <v>1601453439</v>
      </c>
      <c r="C29" s="23">
        <v>2931029320</v>
      </c>
      <c r="D29" s="33">
        <v>41340</v>
      </c>
      <c r="E29" s="33">
        <v>41340</v>
      </c>
      <c r="F29" s="33">
        <v>41340</v>
      </c>
      <c r="G29" s="16" t="s">
        <v>1115</v>
      </c>
      <c r="H29" s="16" t="s">
        <v>69</v>
      </c>
      <c r="I29" s="16" t="s">
        <v>1118</v>
      </c>
      <c r="J29" s="16" t="s">
        <v>1119</v>
      </c>
      <c r="K29" s="16" t="s">
        <v>170</v>
      </c>
      <c r="L29" s="13" t="str">
        <f t="shared" si="0"/>
        <v>293</v>
      </c>
      <c r="M29" s="16" t="s">
        <v>169</v>
      </c>
      <c r="N29" s="16" t="s">
        <v>1121</v>
      </c>
      <c r="O29" s="16" t="s">
        <v>396</v>
      </c>
      <c r="P29" s="16" t="s">
        <v>1116</v>
      </c>
      <c r="Q29" s="16" t="s">
        <v>69</v>
      </c>
      <c r="R29" s="16" t="s">
        <v>1117</v>
      </c>
      <c r="S29" s="16" t="s">
        <v>1120</v>
      </c>
      <c r="T29" s="16" t="s">
        <v>103</v>
      </c>
      <c r="U29" s="13" t="str">
        <f t="shared" si="1"/>
        <v>293</v>
      </c>
      <c r="V29" s="16" t="s">
        <v>104</v>
      </c>
      <c r="W29" s="16" t="s">
        <v>914</v>
      </c>
      <c r="X29" s="16" t="s">
        <v>71</v>
      </c>
      <c r="Y29" s="27">
        <v>475</v>
      </c>
      <c r="Z29" s="17">
        <v>83756.247908000005</v>
      </c>
      <c r="AA29" s="17">
        <v>111375.00107300001</v>
      </c>
      <c r="AB29" s="17">
        <v>134774.99484999999</v>
      </c>
      <c r="AC29" s="18" t="s">
        <v>72</v>
      </c>
      <c r="AD29" s="18" t="s">
        <v>72</v>
      </c>
      <c r="AE29" s="18" t="s">
        <v>72</v>
      </c>
      <c r="AF29" s="17">
        <v>-22289</v>
      </c>
      <c r="AG29" s="17">
        <v>-10898</v>
      </c>
      <c r="AH29" s="17">
        <v>-10190</v>
      </c>
      <c r="AI29" s="29">
        <f t="shared" si="2"/>
        <v>5.6712187074300664E-3</v>
      </c>
      <c r="AJ29" s="21" t="str">
        <f>VLOOKUP(C29,Richtungsmatrix!$A$2:$E$133,5,FALSE)</f>
        <v>horizontal</v>
      </c>
      <c r="AK29" s="24" t="s">
        <v>1121</v>
      </c>
      <c r="AL29" s="24" t="s">
        <v>396</v>
      </c>
      <c r="AM29" s="50" t="s">
        <v>1207</v>
      </c>
      <c r="AN29" s="34">
        <v>41340</v>
      </c>
      <c r="AO29" s="51"/>
      <c r="AP29" s="33">
        <v>41330</v>
      </c>
      <c r="AQ29" s="37">
        <v>40.18</v>
      </c>
      <c r="AR29" s="48">
        <v>16324.95</v>
      </c>
      <c r="AS29" s="33">
        <v>41338</v>
      </c>
      <c r="AT29" s="35">
        <v>39.96</v>
      </c>
      <c r="AU29" s="39">
        <v>15663.65</v>
      </c>
      <c r="AV29" s="33">
        <v>41339</v>
      </c>
      <c r="AW29" s="35">
        <v>40.31</v>
      </c>
      <c r="AX29" s="39">
        <v>15980.460000000001</v>
      </c>
      <c r="AY29" s="33">
        <v>41341</v>
      </c>
      <c r="AZ29" s="36">
        <v>41.35</v>
      </c>
      <c r="BA29" s="48">
        <v>16029.67</v>
      </c>
      <c r="BB29" s="33">
        <v>41342</v>
      </c>
      <c r="BC29" s="35">
        <v>41.35</v>
      </c>
      <c r="BD29" s="39">
        <v>16029.67</v>
      </c>
      <c r="BE29" s="33">
        <v>41350</v>
      </c>
      <c r="BF29" s="35">
        <v>40.78</v>
      </c>
      <c r="BG29" s="39">
        <v>16176.54</v>
      </c>
      <c r="BH29" s="40">
        <f t="shared" si="3"/>
        <v>1.4932802389248323E-2</v>
      </c>
      <c r="BI29" s="40">
        <f t="shared" si="4"/>
        <v>3.4784784784784861E-2</v>
      </c>
      <c r="BJ29" s="40">
        <f t="shared" si="5"/>
        <v>2.5800049615479992E-2</v>
      </c>
      <c r="BK29" s="40">
        <f t="shared" si="6"/>
        <v>-9.0909926217231929E-3</v>
      </c>
      <c r="BL29" s="40">
        <f t="shared" si="7"/>
        <v>2.3367478205909897E-2</v>
      </c>
      <c r="BM29" s="40">
        <f t="shared" si="8"/>
        <v>3.0793856997857194E-3</v>
      </c>
      <c r="BN29" s="42">
        <f t="shared" si="9"/>
        <v>2.4023795010971516E-2</v>
      </c>
      <c r="BO29" s="52">
        <v>54</v>
      </c>
      <c r="BP29" s="42">
        <f t="shared" si="10"/>
        <v>1.1417306578874964E-2</v>
      </c>
      <c r="BQ29" s="52">
        <v>55</v>
      </c>
      <c r="BR29" s="42">
        <f t="shared" si="11"/>
        <v>2.2720663915694272E-2</v>
      </c>
      <c r="BS29" s="52">
        <v>41</v>
      </c>
      <c r="BT29" s="50" t="str">
        <f t="shared" si="12"/>
        <v>horizontal</v>
      </c>
      <c r="BU29" s="52">
        <f t="shared" si="13"/>
        <v>14</v>
      </c>
    </row>
    <row r="30" spans="1:73" ht="33.5" customHeight="1">
      <c r="A30" s="16" t="s">
        <v>754</v>
      </c>
      <c r="B30" s="32">
        <v>1601395078</v>
      </c>
      <c r="C30" s="23">
        <v>6512029310</v>
      </c>
      <c r="D30" s="33">
        <v>41135</v>
      </c>
      <c r="E30" s="33">
        <v>41135</v>
      </c>
      <c r="F30" s="33">
        <v>41135</v>
      </c>
      <c r="G30" s="16" t="s">
        <v>755</v>
      </c>
      <c r="H30" s="16" t="s">
        <v>98</v>
      </c>
      <c r="I30" s="16" t="s">
        <v>758</v>
      </c>
      <c r="J30" s="16" t="s">
        <v>759</v>
      </c>
      <c r="K30" s="16" t="s">
        <v>760</v>
      </c>
      <c r="L30" s="13" t="str">
        <f t="shared" si="0"/>
        <v>651</v>
      </c>
      <c r="M30" s="16" t="s">
        <v>761</v>
      </c>
      <c r="N30" s="16" t="s">
        <v>763</v>
      </c>
      <c r="O30" s="16" t="s">
        <v>75</v>
      </c>
      <c r="P30" s="16" t="s">
        <v>756</v>
      </c>
      <c r="Q30" s="16" t="s">
        <v>98</v>
      </c>
      <c r="R30" s="16" t="s">
        <v>164</v>
      </c>
      <c r="S30" s="16" t="s">
        <v>762</v>
      </c>
      <c r="T30" s="16" t="s">
        <v>170</v>
      </c>
      <c r="U30" s="13" t="str">
        <f t="shared" si="1"/>
        <v>293</v>
      </c>
      <c r="V30" s="16" t="s">
        <v>169</v>
      </c>
      <c r="W30" s="16" t="s">
        <v>757</v>
      </c>
      <c r="X30" s="16" t="s">
        <v>71</v>
      </c>
      <c r="Y30" s="26">
        <v>17264</v>
      </c>
      <c r="Z30" s="17">
        <v>8761448.2875987999</v>
      </c>
      <c r="AA30" s="18" t="s">
        <v>72</v>
      </c>
      <c r="AB30" s="18" t="s">
        <v>72</v>
      </c>
      <c r="AC30" s="18" t="s">
        <v>72</v>
      </c>
      <c r="AD30" s="18" t="s">
        <v>72</v>
      </c>
      <c r="AE30" s="18" t="s">
        <v>72</v>
      </c>
      <c r="AF30" s="18" t="s">
        <v>72</v>
      </c>
      <c r="AG30" s="18" t="s">
        <v>72</v>
      </c>
      <c r="AH30" s="18" t="s">
        <v>72</v>
      </c>
      <c r="AI30" s="29">
        <f t="shared" si="2"/>
        <v>1.9704504818496677E-3</v>
      </c>
      <c r="AJ30" s="21" t="str">
        <f>VLOOKUP(C30,Richtungsmatrix!$A$2:$E$133,5,FALSE)</f>
        <v>lateral</v>
      </c>
      <c r="AK30" s="24" t="s">
        <v>763</v>
      </c>
      <c r="AL30" s="24" t="s">
        <v>75</v>
      </c>
      <c r="AM30" s="44" t="s">
        <v>1217</v>
      </c>
      <c r="AN30" s="34">
        <v>41135</v>
      </c>
      <c r="AO30" s="51"/>
      <c r="AP30" s="33">
        <v>41125</v>
      </c>
      <c r="AQ30" s="37">
        <v>98.69</v>
      </c>
      <c r="AR30" s="47">
        <v>23.07</v>
      </c>
      <c r="AS30" s="33">
        <v>41133</v>
      </c>
      <c r="AT30" s="35">
        <v>100.99000000000001</v>
      </c>
      <c r="AU30" s="39">
        <v>23.200000000000003</v>
      </c>
      <c r="AV30" s="33">
        <v>41134</v>
      </c>
      <c r="AW30" s="35">
        <v>100.88</v>
      </c>
      <c r="AX30" s="39">
        <v>23.380000000000003</v>
      </c>
      <c r="AY30" s="33">
        <v>41136</v>
      </c>
      <c r="AZ30" s="36">
        <v>101.95</v>
      </c>
      <c r="BA30" s="48">
        <v>23.14</v>
      </c>
      <c r="BB30" s="33">
        <v>41137</v>
      </c>
      <c r="BC30" s="35">
        <v>102.06</v>
      </c>
      <c r="BD30" s="39">
        <v>23.220000000000002</v>
      </c>
      <c r="BE30" s="33">
        <v>41145</v>
      </c>
      <c r="BF30" s="35">
        <v>101.95</v>
      </c>
      <c r="BG30" s="39">
        <v>22.76</v>
      </c>
      <c r="BH30" s="40">
        <f t="shared" si="3"/>
        <v>3.3032728746580142E-2</v>
      </c>
      <c r="BI30" s="40">
        <f t="shared" si="4"/>
        <v>1.0595108426576738E-2</v>
      </c>
      <c r="BJ30" s="40">
        <f t="shared" si="5"/>
        <v>1.0606661379857441E-2</v>
      </c>
      <c r="BK30" s="40">
        <f t="shared" si="6"/>
        <v>-1.3437364542696062E-2</v>
      </c>
      <c r="BL30" s="40">
        <f t="shared" si="7"/>
        <v>8.6206896551721535E-4</v>
      </c>
      <c r="BM30" s="40">
        <f t="shared" si="8"/>
        <v>-1.0265183917878562E-2</v>
      </c>
      <c r="BN30" s="42">
        <f t="shared" si="9"/>
        <v>4.6470093289276204E-2</v>
      </c>
      <c r="BO30" s="52">
        <v>42</v>
      </c>
      <c r="BP30" s="42">
        <f t="shared" si="10"/>
        <v>9.7330394610595228E-3</v>
      </c>
      <c r="BQ30" s="52">
        <v>57</v>
      </c>
      <c r="BR30" s="42">
        <f t="shared" si="11"/>
        <v>2.0871845297736003E-2</v>
      </c>
      <c r="BS30" s="52">
        <v>43</v>
      </c>
      <c r="BT30" s="50" t="str">
        <f t="shared" si="12"/>
        <v>lateral</v>
      </c>
      <c r="BU30" s="52">
        <f t="shared" si="13"/>
        <v>14</v>
      </c>
    </row>
    <row r="31" spans="1:73" ht="23" customHeight="1">
      <c r="A31" s="16" t="s">
        <v>586</v>
      </c>
      <c r="B31" s="32">
        <v>1601417569</v>
      </c>
      <c r="C31" s="23">
        <v>3030029320</v>
      </c>
      <c r="D31" s="33">
        <v>41218</v>
      </c>
      <c r="E31" s="33">
        <v>41218</v>
      </c>
      <c r="F31" s="33">
        <v>41218</v>
      </c>
      <c r="G31" s="16" t="s">
        <v>587</v>
      </c>
      <c r="H31" s="16" t="s">
        <v>138</v>
      </c>
      <c r="I31" s="16" t="s">
        <v>589</v>
      </c>
      <c r="J31" s="16" t="s">
        <v>590</v>
      </c>
      <c r="K31" s="16" t="s">
        <v>284</v>
      </c>
      <c r="L31" s="13" t="str">
        <f t="shared" si="0"/>
        <v>303</v>
      </c>
      <c r="M31" s="16" t="s">
        <v>285</v>
      </c>
      <c r="N31" s="16" t="s">
        <v>592</v>
      </c>
      <c r="O31" s="16" t="s">
        <v>435</v>
      </c>
      <c r="P31" s="16" t="s">
        <v>588</v>
      </c>
      <c r="Q31" s="16" t="s">
        <v>98</v>
      </c>
      <c r="R31" s="20"/>
      <c r="S31" s="16" t="s">
        <v>591</v>
      </c>
      <c r="T31" s="16" t="s">
        <v>103</v>
      </c>
      <c r="U31" s="13" t="str">
        <f t="shared" si="1"/>
        <v>293</v>
      </c>
      <c r="V31" s="16" t="s">
        <v>104</v>
      </c>
      <c r="W31" s="16" t="s">
        <v>70</v>
      </c>
      <c r="X31" s="16" t="s">
        <v>71</v>
      </c>
      <c r="Y31" s="26">
        <v>35098</v>
      </c>
      <c r="Z31" s="17">
        <v>951068.85110295203</v>
      </c>
      <c r="AA31" s="17">
        <v>1311344.7941961801</v>
      </c>
      <c r="AB31" s="17">
        <v>1629600.0495243799</v>
      </c>
      <c r="AC31" s="17">
        <v>52984.609755977501</v>
      </c>
      <c r="AD31" s="17">
        <v>66016.485469823005</v>
      </c>
      <c r="AE31" s="17">
        <v>81633.115965893405</v>
      </c>
      <c r="AF31" s="17">
        <v>80177.1517673052</v>
      </c>
      <c r="AG31" s="17">
        <v>104401.328567741</v>
      </c>
      <c r="AH31" s="17">
        <v>118528.713260715</v>
      </c>
      <c r="AI31" s="29">
        <f t="shared" si="2"/>
        <v>3.6903742520109813E-2</v>
      </c>
      <c r="AJ31" s="21" t="str">
        <f>VLOOKUP(C31,Richtungsmatrix!$A$2:$E$133,5,FALSE)</f>
        <v>lateral</v>
      </c>
      <c r="AK31" s="24" t="s">
        <v>592</v>
      </c>
      <c r="AL31" s="24" t="s">
        <v>435</v>
      </c>
      <c r="AM31" s="50" t="s">
        <v>1216</v>
      </c>
      <c r="AN31" s="34">
        <v>41218</v>
      </c>
      <c r="AO31" s="51"/>
      <c r="AP31" s="33">
        <v>41208</v>
      </c>
      <c r="AQ31" s="37">
        <v>80236.75</v>
      </c>
      <c r="AR31" s="47">
        <v>5805.05</v>
      </c>
      <c r="AS31" s="33">
        <v>41216</v>
      </c>
      <c r="AT31" s="35">
        <v>82907.13</v>
      </c>
      <c r="AU31" s="39">
        <v>5861.92</v>
      </c>
      <c r="AV31" s="33">
        <v>41217</v>
      </c>
      <c r="AW31" s="35">
        <v>82907.13</v>
      </c>
      <c r="AX31" s="39">
        <v>5861.92</v>
      </c>
      <c r="AY31" s="33">
        <v>41219</v>
      </c>
      <c r="AZ31" s="36">
        <v>83741.63</v>
      </c>
      <c r="BA31" s="48">
        <v>5839.06</v>
      </c>
      <c r="BB31" s="33">
        <v>41220</v>
      </c>
      <c r="BC31" s="35">
        <v>83324.38</v>
      </c>
      <c r="BD31" s="39">
        <v>5884.9000000000005</v>
      </c>
      <c r="BE31" s="33">
        <v>41228</v>
      </c>
      <c r="BF31" s="35">
        <v>78651.19</v>
      </c>
      <c r="BG31" s="39">
        <v>5722.01</v>
      </c>
      <c r="BH31" s="40">
        <f t="shared" si="3"/>
        <v>-1.9761019732229879E-2</v>
      </c>
      <c r="BI31" s="40">
        <f t="shared" si="4"/>
        <v>5.0327396449496575E-3</v>
      </c>
      <c r="BJ31" s="40">
        <f t="shared" si="5"/>
        <v>1.0065479289899537E-2</v>
      </c>
      <c r="BK31" s="40">
        <f t="shared" si="6"/>
        <v>-1.4304786349816134E-2</v>
      </c>
      <c r="BL31" s="40">
        <f t="shared" si="7"/>
        <v>3.9202172666976676E-3</v>
      </c>
      <c r="BM31" s="40">
        <f t="shared" si="8"/>
        <v>-3.8997461582552795E-3</v>
      </c>
      <c r="BN31" s="42">
        <f t="shared" si="9"/>
        <v>-5.4562333824137443E-3</v>
      </c>
      <c r="BO31" s="52">
        <v>72</v>
      </c>
      <c r="BP31" s="42">
        <f t="shared" si="10"/>
        <v>1.11252237825199E-3</v>
      </c>
      <c r="BQ31" s="52">
        <v>66</v>
      </c>
      <c r="BR31" s="42">
        <f t="shared" si="11"/>
        <v>1.3965225448154817E-2</v>
      </c>
      <c r="BS31" s="52">
        <v>52</v>
      </c>
      <c r="BT31" s="50" t="str">
        <f t="shared" si="12"/>
        <v>lateral</v>
      </c>
      <c r="BU31" s="52">
        <f t="shared" si="13"/>
        <v>14</v>
      </c>
    </row>
    <row r="32" spans="1:73" ht="23" customHeight="1">
      <c r="A32" s="16" t="s">
        <v>552</v>
      </c>
      <c r="B32" s="32">
        <v>1909007752</v>
      </c>
      <c r="C32" s="23">
        <v>2932029320</v>
      </c>
      <c r="D32" s="33">
        <v>41491</v>
      </c>
      <c r="E32" s="33">
        <v>41491</v>
      </c>
      <c r="F32" s="33">
        <v>41441</v>
      </c>
      <c r="G32" s="16" t="s">
        <v>553</v>
      </c>
      <c r="H32" s="16" t="s">
        <v>98</v>
      </c>
      <c r="I32" s="16" t="s">
        <v>556</v>
      </c>
      <c r="J32" s="16" t="s">
        <v>557</v>
      </c>
      <c r="K32" s="16" t="s">
        <v>103</v>
      </c>
      <c r="L32" s="13" t="str">
        <f t="shared" si="0"/>
        <v>293</v>
      </c>
      <c r="M32" s="16" t="s">
        <v>104</v>
      </c>
      <c r="N32" s="16" t="s">
        <v>559</v>
      </c>
      <c r="O32" s="16" t="s">
        <v>123</v>
      </c>
      <c r="P32" s="16" t="s">
        <v>554</v>
      </c>
      <c r="Q32" s="16" t="s">
        <v>98</v>
      </c>
      <c r="R32" s="16" t="s">
        <v>555</v>
      </c>
      <c r="S32" s="16" t="s">
        <v>558</v>
      </c>
      <c r="T32" s="16" t="s">
        <v>103</v>
      </c>
      <c r="U32" s="13" t="str">
        <f t="shared" si="1"/>
        <v>293</v>
      </c>
      <c r="V32" s="16" t="s">
        <v>104</v>
      </c>
      <c r="W32" s="16" t="s">
        <v>70</v>
      </c>
      <c r="X32" s="16" t="s">
        <v>71</v>
      </c>
      <c r="Y32" s="26">
        <v>40967</v>
      </c>
      <c r="Z32" s="17">
        <v>116803.19505538</v>
      </c>
      <c r="AA32" s="18" t="s">
        <v>72</v>
      </c>
      <c r="AB32" s="18" t="s">
        <v>72</v>
      </c>
      <c r="AC32" s="18" t="s">
        <v>72</v>
      </c>
      <c r="AD32" s="18" t="s">
        <v>72</v>
      </c>
      <c r="AE32" s="18" t="s">
        <v>72</v>
      </c>
      <c r="AF32" s="18" t="s">
        <v>72</v>
      </c>
      <c r="AG32" s="18" t="s">
        <v>72</v>
      </c>
      <c r="AH32" s="18" t="s">
        <v>72</v>
      </c>
      <c r="AI32" s="29">
        <f t="shared" si="2"/>
        <v>0.35073526867630872</v>
      </c>
      <c r="AJ32" s="21" t="str">
        <f>VLOOKUP(C32,Richtungsmatrix!$A$2:$E$133,5,FALSE)</f>
        <v>horizontal</v>
      </c>
      <c r="AK32" s="24" t="s">
        <v>559</v>
      </c>
      <c r="AL32" s="24" t="s">
        <v>123</v>
      </c>
      <c r="AM32" s="44" t="s">
        <v>1217</v>
      </c>
      <c r="AN32" s="34">
        <v>41491</v>
      </c>
      <c r="AO32" s="51"/>
      <c r="AP32" s="33">
        <v>41481</v>
      </c>
      <c r="AQ32" s="37">
        <v>161.92000000000002</v>
      </c>
      <c r="AR32" s="47">
        <v>32.950000000000003</v>
      </c>
      <c r="AS32" s="33">
        <v>41489</v>
      </c>
      <c r="AT32" s="35">
        <v>154.96</v>
      </c>
      <c r="AU32" s="39">
        <v>33.14</v>
      </c>
      <c r="AV32" s="33">
        <v>41490</v>
      </c>
      <c r="AW32" s="35">
        <v>154.96</v>
      </c>
      <c r="AX32" s="39">
        <v>33.14</v>
      </c>
      <c r="AY32" s="33">
        <v>41492</v>
      </c>
      <c r="AZ32" s="36">
        <v>153.59</v>
      </c>
      <c r="BA32" s="48">
        <v>32.67</v>
      </c>
      <c r="BB32" s="33">
        <v>41493</v>
      </c>
      <c r="BC32" s="35">
        <v>150.61000000000001</v>
      </c>
      <c r="BD32" s="39">
        <v>32.49</v>
      </c>
      <c r="BE32" s="33">
        <v>41501</v>
      </c>
      <c r="BF32" s="35">
        <v>153.34</v>
      </c>
      <c r="BG32" s="39">
        <v>31.67</v>
      </c>
      <c r="BH32" s="40">
        <f t="shared" si="3"/>
        <v>-5.2989130434782705E-2</v>
      </c>
      <c r="BI32" s="40">
        <f t="shared" si="4"/>
        <v>-2.8071760454310701E-2</v>
      </c>
      <c r="BJ32" s="40">
        <f t="shared" si="5"/>
        <v>-8.8409912235415389E-3</v>
      </c>
      <c r="BK32" s="40">
        <f t="shared" si="6"/>
        <v>-3.8846737481031846E-2</v>
      </c>
      <c r="BL32" s="40">
        <f t="shared" si="7"/>
        <v>-1.9613759806879849E-2</v>
      </c>
      <c r="BM32" s="40">
        <f t="shared" si="8"/>
        <v>-1.4182257091128525E-2</v>
      </c>
      <c r="BN32" s="42">
        <f t="shared" si="9"/>
        <v>-1.414239295375086E-2</v>
      </c>
      <c r="BO32" s="52">
        <v>78</v>
      </c>
      <c r="BP32" s="42">
        <f t="shared" si="10"/>
        <v>-8.4580006474308522E-3</v>
      </c>
      <c r="BQ32" s="52">
        <v>82</v>
      </c>
      <c r="BR32" s="42">
        <f t="shared" si="11"/>
        <v>5.3412658675869862E-3</v>
      </c>
      <c r="BS32" s="52">
        <v>68</v>
      </c>
      <c r="BT32" s="50" t="str">
        <f t="shared" si="12"/>
        <v>horizontal</v>
      </c>
      <c r="BU32" s="52">
        <f t="shared" si="13"/>
        <v>14</v>
      </c>
    </row>
    <row r="33" spans="1:73" ht="23" customHeight="1">
      <c r="A33" s="16" t="s">
        <v>746</v>
      </c>
      <c r="B33" s="32">
        <v>1907159003</v>
      </c>
      <c r="C33" s="23">
        <v>2899029201</v>
      </c>
      <c r="D33" s="33">
        <v>42520</v>
      </c>
      <c r="E33" s="33">
        <v>42725</v>
      </c>
      <c r="F33" s="33">
        <v>42520</v>
      </c>
      <c r="G33" s="16" t="s">
        <v>747</v>
      </c>
      <c r="H33" s="16" t="s">
        <v>77</v>
      </c>
      <c r="I33" s="16" t="s">
        <v>750</v>
      </c>
      <c r="J33" s="16" t="s">
        <v>751</v>
      </c>
      <c r="K33" s="16" t="s">
        <v>363</v>
      </c>
      <c r="L33" s="13" t="str">
        <f t="shared" si="0"/>
        <v>289</v>
      </c>
      <c r="M33" s="16" t="s">
        <v>364</v>
      </c>
      <c r="N33" s="16" t="s">
        <v>753</v>
      </c>
      <c r="O33" s="16" t="s">
        <v>182</v>
      </c>
      <c r="P33" s="16" t="s">
        <v>748</v>
      </c>
      <c r="Q33" s="16" t="s">
        <v>77</v>
      </c>
      <c r="R33" s="16" t="s">
        <v>749</v>
      </c>
      <c r="S33" s="16" t="s">
        <v>752</v>
      </c>
      <c r="T33" s="16" t="s">
        <v>86</v>
      </c>
      <c r="U33" s="13" t="str">
        <f t="shared" si="1"/>
        <v>292</v>
      </c>
      <c r="V33" s="16" t="s">
        <v>85</v>
      </c>
      <c r="W33" s="16" t="s">
        <v>70</v>
      </c>
      <c r="X33" s="16" t="s">
        <v>71</v>
      </c>
      <c r="Y33" s="27">
        <v>19087.3</v>
      </c>
      <c r="Z33" s="17">
        <v>882888.67888959195</v>
      </c>
      <c r="AA33" s="17">
        <v>0</v>
      </c>
      <c r="AB33" s="18" t="s">
        <v>72</v>
      </c>
      <c r="AC33" s="18" t="s">
        <v>72</v>
      </c>
      <c r="AD33" s="18" t="s">
        <v>72</v>
      </c>
      <c r="AE33" s="18" t="s">
        <v>72</v>
      </c>
      <c r="AF33" s="17">
        <v>1991.1132992589601</v>
      </c>
      <c r="AG33" s="17">
        <v>-1785.7672281776399</v>
      </c>
      <c r="AH33" s="17">
        <v>2406.65559483065</v>
      </c>
      <c r="AI33" s="29">
        <f t="shared" si="2"/>
        <v>2.1619146848735307E-2</v>
      </c>
      <c r="AJ33" s="21" t="str">
        <f>VLOOKUP(C33,Richtungsmatrix!$A$2:$E$133,5,FALSE)</f>
        <v>lateral</v>
      </c>
      <c r="AK33" s="24" t="s">
        <v>753</v>
      </c>
      <c r="AL33" s="24" t="s">
        <v>182</v>
      </c>
      <c r="AM33" s="50" t="s">
        <v>1220</v>
      </c>
      <c r="AN33" s="34">
        <v>42520</v>
      </c>
      <c r="AO33" s="51"/>
      <c r="AP33" s="33">
        <v>42510</v>
      </c>
      <c r="AQ33" s="37">
        <v>569.12</v>
      </c>
      <c r="AR33" s="47">
        <v>1.02</v>
      </c>
      <c r="AS33" s="33">
        <v>42518</v>
      </c>
      <c r="AT33" s="35">
        <v>558.07000000000005</v>
      </c>
      <c r="AU33" s="39">
        <v>1.04</v>
      </c>
      <c r="AV33" s="33">
        <v>42519</v>
      </c>
      <c r="AW33" s="35">
        <v>558.07000000000005</v>
      </c>
      <c r="AX33" s="39">
        <v>1.04</v>
      </c>
      <c r="AY33" s="33">
        <v>42521</v>
      </c>
      <c r="AZ33" s="36">
        <v>600.68000000000006</v>
      </c>
      <c r="BA33" s="48">
        <v>1.03</v>
      </c>
      <c r="BB33" s="33">
        <v>42522</v>
      </c>
      <c r="BC33" s="35">
        <v>608.04</v>
      </c>
      <c r="BD33" s="39">
        <v>1.08</v>
      </c>
      <c r="BE33" s="33">
        <v>42530</v>
      </c>
      <c r="BF33" s="35">
        <v>610.15</v>
      </c>
      <c r="BG33" s="39">
        <v>1.0900000000000001</v>
      </c>
      <c r="BH33" s="40">
        <f t="shared" si="3"/>
        <v>7.2093758785493289E-2</v>
      </c>
      <c r="BI33" s="40">
        <f t="shared" si="4"/>
        <v>8.9540738617019278E-2</v>
      </c>
      <c r="BJ33" s="40">
        <f t="shared" si="5"/>
        <v>7.6352428906768077E-2</v>
      </c>
      <c r="BK33" s="40">
        <f t="shared" si="6"/>
        <v>6.8627450980392135E-2</v>
      </c>
      <c r="BL33" s="40">
        <f t="shared" si="7"/>
        <v>3.8461538461538547E-2</v>
      </c>
      <c r="BM33" s="40">
        <f t="shared" si="8"/>
        <v>-9.6153846153845812E-3</v>
      </c>
      <c r="BN33" s="42">
        <f t="shared" si="9"/>
        <v>3.4663078051011542E-3</v>
      </c>
      <c r="BO33" s="52">
        <v>67</v>
      </c>
      <c r="BP33" s="42">
        <f t="shared" si="10"/>
        <v>5.1079200155480731E-2</v>
      </c>
      <c r="BQ33" s="52">
        <v>24</v>
      </c>
      <c r="BR33" s="42">
        <f t="shared" si="11"/>
        <v>8.5967813522152658E-2</v>
      </c>
      <c r="BS33" s="52">
        <v>11</v>
      </c>
      <c r="BT33" s="50" t="str">
        <f t="shared" si="12"/>
        <v>lateral</v>
      </c>
      <c r="BU33" s="52">
        <f t="shared" si="13"/>
        <v>13</v>
      </c>
    </row>
    <row r="34" spans="1:73" ht="23" customHeight="1">
      <c r="A34" s="13" t="s">
        <v>1040</v>
      </c>
      <c r="B34" s="31">
        <v>1909222316</v>
      </c>
      <c r="C34" s="23">
        <v>2420029310</v>
      </c>
      <c r="D34" s="33">
        <v>41337</v>
      </c>
      <c r="E34" s="33">
        <v>41337</v>
      </c>
      <c r="F34" s="33">
        <v>41337</v>
      </c>
      <c r="G34" s="13" t="s">
        <v>1041</v>
      </c>
      <c r="H34" s="13" t="s">
        <v>138</v>
      </c>
      <c r="I34" s="13" t="s">
        <v>1043</v>
      </c>
      <c r="J34" s="13" t="s">
        <v>1044</v>
      </c>
      <c r="K34" s="13" t="s">
        <v>1045</v>
      </c>
      <c r="L34" s="13" t="str">
        <f t="shared" ref="L34:L65" si="14">MID(K34,1,3)</f>
        <v>242</v>
      </c>
      <c r="M34" s="13" t="s">
        <v>1046</v>
      </c>
      <c r="N34" s="13" t="s">
        <v>1048</v>
      </c>
      <c r="O34" s="13" t="s">
        <v>435</v>
      </c>
      <c r="P34" s="13" t="s">
        <v>1042</v>
      </c>
      <c r="Q34" s="13" t="s">
        <v>98</v>
      </c>
      <c r="R34" s="19"/>
      <c r="S34" s="13" t="s">
        <v>1047</v>
      </c>
      <c r="T34" s="13" t="s">
        <v>170</v>
      </c>
      <c r="U34" s="13" t="str">
        <f t="shared" ref="U34:U65" si="15">MID(T34,1,3)</f>
        <v>293</v>
      </c>
      <c r="V34" s="13" t="s">
        <v>169</v>
      </c>
      <c r="W34" s="13" t="s">
        <v>70</v>
      </c>
      <c r="X34" s="13" t="s">
        <v>71</v>
      </c>
      <c r="Y34" s="25">
        <v>2297</v>
      </c>
      <c r="Z34" s="15">
        <v>3587.7111691858199</v>
      </c>
      <c r="AA34" s="14" t="s">
        <v>72</v>
      </c>
      <c r="AB34" s="14" t="s">
        <v>72</v>
      </c>
      <c r="AC34" s="14" t="s">
        <v>72</v>
      </c>
      <c r="AD34" s="14" t="s">
        <v>72</v>
      </c>
      <c r="AE34" s="14" t="s">
        <v>72</v>
      </c>
      <c r="AF34" s="15">
        <v>-1.55127772224252</v>
      </c>
      <c r="AG34" s="14" t="s">
        <v>72</v>
      </c>
      <c r="AH34" s="14" t="s">
        <v>72</v>
      </c>
      <c r="AI34" s="29">
        <f t="shared" ref="AI34:AI70" si="16">Y34/Z34</f>
        <v>0.64024105946111365</v>
      </c>
      <c r="AJ34" s="21" t="str">
        <f>VLOOKUP(C34,Richtungsmatrix!$A$2:$E$133,5,FALSE)</f>
        <v>lateral</v>
      </c>
      <c r="AK34" s="24" t="s">
        <v>1048</v>
      </c>
      <c r="AL34" s="24" t="s">
        <v>435</v>
      </c>
      <c r="AM34" s="50" t="s">
        <v>1216</v>
      </c>
      <c r="AN34" s="34">
        <v>41337</v>
      </c>
      <c r="AO34" s="51"/>
      <c r="AP34" s="33">
        <v>41327</v>
      </c>
      <c r="AQ34" s="37">
        <v>72.17</v>
      </c>
      <c r="AR34" s="48">
        <v>6291.54</v>
      </c>
      <c r="AS34" s="33">
        <v>41335</v>
      </c>
      <c r="AT34" s="35">
        <v>72.88</v>
      </c>
      <c r="AU34" s="39">
        <v>6360.81</v>
      </c>
      <c r="AV34" s="33">
        <v>41336</v>
      </c>
      <c r="AW34" s="35">
        <v>72.88</v>
      </c>
      <c r="AX34" s="39">
        <v>6360.81</v>
      </c>
      <c r="AY34" s="33">
        <v>41338</v>
      </c>
      <c r="AZ34" s="36">
        <v>71.45</v>
      </c>
      <c r="BA34" s="48">
        <v>6345.63</v>
      </c>
      <c r="BB34" s="33">
        <v>41339</v>
      </c>
      <c r="BC34" s="35">
        <v>71.45</v>
      </c>
      <c r="BD34" s="39">
        <v>6431.95</v>
      </c>
      <c r="BE34" s="33">
        <v>41347</v>
      </c>
      <c r="BF34" s="35">
        <v>76.45</v>
      </c>
      <c r="BG34" s="39">
        <v>6481.5</v>
      </c>
      <c r="BH34" s="40">
        <f t="shared" ref="BH34:BH70" si="17">BF34/AQ34-1</f>
        <v>5.9304420119163037E-2</v>
      </c>
      <c r="BI34" s="40">
        <f t="shared" ref="BI34:BI70" si="18">BC34/AT34-1</f>
        <v>-1.9621295279912077E-2</v>
      </c>
      <c r="BJ34" s="40">
        <f t="shared" ref="BJ34:BJ70" si="19">AZ34/AW34-1</f>
        <v>-1.9621295279912077E-2</v>
      </c>
      <c r="BK34" s="40">
        <f t="shared" ref="BK34:BK70" si="20">BG34/AR34-1</f>
        <v>3.01929257383724E-2</v>
      </c>
      <c r="BL34" s="40">
        <f t="shared" ref="BL34:BL70" si="21">BD34/AU34-1</f>
        <v>1.1184110199801589E-2</v>
      </c>
      <c r="BM34" s="40">
        <f t="shared" ref="BM34:BM70" si="22">BA34/AX34-1</f>
        <v>-2.3864885132554026E-3</v>
      </c>
      <c r="BN34" s="42">
        <f t="shared" ref="BN34:BN70" si="23">BH34-BK34</f>
        <v>2.9111494380790637E-2</v>
      </c>
      <c r="BO34" s="52">
        <v>51</v>
      </c>
      <c r="BP34" s="42">
        <f t="shared" ref="BP34:BP70" si="24">BI34-BL34</f>
        <v>-3.0805405479713666E-2</v>
      </c>
      <c r="BQ34" s="52">
        <v>107</v>
      </c>
      <c r="BR34" s="42">
        <f t="shared" ref="BR34:BR70" si="25">BJ34-BM34</f>
        <v>-1.7234806766656674E-2</v>
      </c>
      <c r="BS34" s="52">
        <v>95</v>
      </c>
      <c r="BT34" s="50" t="str">
        <f t="shared" ref="BT34:BT65" si="26">AJ34</f>
        <v>lateral</v>
      </c>
      <c r="BU34" s="52">
        <f t="shared" ref="BU34:BU65" si="27">BQ34-BS34</f>
        <v>12</v>
      </c>
    </row>
    <row r="35" spans="1:73" ht="23" customHeight="1">
      <c r="A35" s="13" t="s">
        <v>990</v>
      </c>
      <c r="B35" s="31">
        <v>1907163041</v>
      </c>
      <c r="C35" s="23">
        <v>2611029310</v>
      </c>
      <c r="D35" s="33">
        <v>42558</v>
      </c>
      <c r="E35" s="33">
        <v>42571</v>
      </c>
      <c r="F35" s="33">
        <v>42558</v>
      </c>
      <c r="G35" s="13" t="s">
        <v>991</v>
      </c>
      <c r="H35" s="13" t="s">
        <v>77</v>
      </c>
      <c r="I35" s="13" t="s">
        <v>994</v>
      </c>
      <c r="J35" s="13" t="s">
        <v>995</v>
      </c>
      <c r="K35" s="13" t="s">
        <v>213</v>
      </c>
      <c r="L35" s="13" t="str">
        <f t="shared" si="14"/>
        <v>261</v>
      </c>
      <c r="M35" s="13" t="s">
        <v>212</v>
      </c>
      <c r="N35" s="13" t="s">
        <v>997</v>
      </c>
      <c r="O35" s="13" t="s">
        <v>182</v>
      </c>
      <c r="P35" s="13" t="s">
        <v>992</v>
      </c>
      <c r="Q35" s="13" t="s">
        <v>77</v>
      </c>
      <c r="R35" s="19"/>
      <c r="S35" s="13" t="s">
        <v>996</v>
      </c>
      <c r="T35" s="13" t="s">
        <v>170</v>
      </c>
      <c r="U35" s="13" t="str">
        <f t="shared" si="15"/>
        <v>293</v>
      </c>
      <c r="V35" s="13" t="s">
        <v>169</v>
      </c>
      <c r="W35" s="13" t="s">
        <v>993</v>
      </c>
      <c r="X35" s="13" t="s">
        <v>71</v>
      </c>
      <c r="Y35" s="15">
        <v>3062.85</v>
      </c>
      <c r="Z35" s="15">
        <v>1201980.9446865399</v>
      </c>
      <c r="AA35" s="15">
        <v>837660.95920557296</v>
      </c>
      <c r="AB35" s="15">
        <v>122071.58063592001</v>
      </c>
      <c r="AC35" s="15">
        <v>15022.69214363</v>
      </c>
      <c r="AD35" s="15">
        <v>10000.4302625279</v>
      </c>
      <c r="AE35" s="15">
        <v>11066.9134066024</v>
      </c>
      <c r="AF35" s="15">
        <v>13189.304792253</v>
      </c>
      <c r="AG35" s="15">
        <v>9282.0508346761108</v>
      </c>
      <c r="AH35" s="15">
        <v>9477.6186550089897</v>
      </c>
      <c r="AI35" s="29">
        <f t="shared" si="16"/>
        <v>2.5481685159316307E-3</v>
      </c>
      <c r="AJ35" s="21" t="str">
        <f>VLOOKUP(C35,Richtungsmatrix!$A$2:$E$133,5,FALSE)</f>
        <v>vertikal</v>
      </c>
      <c r="AK35" s="24" t="s">
        <v>997</v>
      </c>
      <c r="AL35" s="24" t="s">
        <v>182</v>
      </c>
      <c r="AM35" s="50" t="s">
        <v>1220</v>
      </c>
      <c r="AN35" s="34">
        <v>42558</v>
      </c>
      <c r="AO35" s="51"/>
      <c r="AP35" s="33">
        <v>42548</v>
      </c>
      <c r="AQ35" s="37">
        <v>302.23</v>
      </c>
      <c r="AR35" s="47">
        <v>1.07</v>
      </c>
      <c r="AS35" s="33">
        <v>42556</v>
      </c>
      <c r="AT35" s="35">
        <v>298.63</v>
      </c>
      <c r="AU35" s="39">
        <v>1.1100000000000001</v>
      </c>
      <c r="AV35" s="33">
        <v>42557</v>
      </c>
      <c r="AW35" s="35">
        <v>296.83</v>
      </c>
      <c r="AX35" s="39">
        <v>1.1200000000000001</v>
      </c>
      <c r="AY35" s="33">
        <v>42559</v>
      </c>
      <c r="AZ35" s="36">
        <v>309.23</v>
      </c>
      <c r="BA35" s="48">
        <v>1.1200000000000001</v>
      </c>
      <c r="BB35" s="33">
        <v>42560</v>
      </c>
      <c r="BC35" s="35">
        <v>309.23</v>
      </c>
      <c r="BD35" s="39">
        <v>1.1200000000000001</v>
      </c>
      <c r="BE35" s="33">
        <v>42568</v>
      </c>
      <c r="BF35" s="35">
        <v>283.95999999999998</v>
      </c>
      <c r="BG35" s="39">
        <v>1.1500000000000001</v>
      </c>
      <c r="BH35" s="40">
        <f t="shared" si="17"/>
        <v>-6.0450650167091391E-2</v>
      </c>
      <c r="BI35" s="40">
        <f t="shared" si="18"/>
        <v>3.5495429126343625E-2</v>
      </c>
      <c r="BJ35" s="40">
        <f t="shared" si="19"/>
        <v>4.1774753225752193E-2</v>
      </c>
      <c r="BK35" s="40">
        <f t="shared" si="20"/>
        <v>7.4766355140186924E-2</v>
      </c>
      <c r="BL35" s="40">
        <f t="shared" si="21"/>
        <v>9.009009009008917E-3</v>
      </c>
      <c r="BM35" s="40">
        <f t="shared" si="22"/>
        <v>0</v>
      </c>
      <c r="BN35" s="42">
        <f t="shared" si="23"/>
        <v>-0.13521700530727832</v>
      </c>
      <c r="BO35" s="52">
        <v>126</v>
      </c>
      <c r="BP35" s="42">
        <f t="shared" si="24"/>
        <v>2.6486420117334708E-2</v>
      </c>
      <c r="BQ35" s="52">
        <v>37</v>
      </c>
      <c r="BR35" s="42">
        <f t="shared" si="25"/>
        <v>4.1774753225752193E-2</v>
      </c>
      <c r="BS35" s="52">
        <v>26</v>
      </c>
      <c r="BT35" s="50" t="str">
        <f t="shared" si="26"/>
        <v>vertikal</v>
      </c>
      <c r="BU35" s="52">
        <f t="shared" si="27"/>
        <v>11</v>
      </c>
    </row>
    <row r="36" spans="1:73" ht="23" customHeight="1">
      <c r="A36" s="16" t="s">
        <v>511</v>
      </c>
      <c r="B36" s="32">
        <v>1909198175</v>
      </c>
      <c r="C36" s="23">
        <v>7112129201</v>
      </c>
      <c r="D36" s="33">
        <v>42037</v>
      </c>
      <c r="E36" s="33">
        <v>42037</v>
      </c>
      <c r="F36" s="33">
        <v>42037</v>
      </c>
      <c r="G36" s="16" t="s">
        <v>512</v>
      </c>
      <c r="H36" s="16" t="s">
        <v>138</v>
      </c>
      <c r="I36" s="16" t="s">
        <v>515</v>
      </c>
      <c r="J36" s="16" t="s">
        <v>516</v>
      </c>
      <c r="K36" s="16" t="s">
        <v>431</v>
      </c>
      <c r="L36" s="13" t="str">
        <f t="shared" si="14"/>
        <v>711</v>
      </c>
      <c r="M36" s="16" t="s">
        <v>432</v>
      </c>
      <c r="N36" s="16" t="s">
        <v>518</v>
      </c>
      <c r="O36" s="16" t="s">
        <v>435</v>
      </c>
      <c r="P36" s="16" t="s">
        <v>513</v>
      </c>
      <c r="Q36" s="16" t="s">
        <v>138</v>
      </c>
      <c r="R36" s="16" t="s">
        <v>514</v>
      </c>
      <c r="S36" s="16" t="s">
        <v>517</v>
      </c>
      <c r="T36" s="16" t="s">
        <v>86</v>
      </c>
      <c r="U36" s="13" t="str">
        <f t="shared" si="15"/>
        <v>292</v>
      </c>
      <c r="V36" s="16" t="s">
        <v>85</v>
      </c>
      <c r="W36" s="16" t="s">
        <v>70</v>
      </c>
      <c r="X36" s="16" t="s">
        <v>71</v>
      </c>
      <c r="Y36" s="27">
        <v>48618.99</v>
      </c>
      <c r="Z36" s="17">
        <v>6056403.7531741997</v>
      </c>
      <c r="AA36" s="17">
        <v>6801096.005721</v>
      </c>
      <c r="AB36" s="17">
        <v>5887015.5091179702</v>
      </c>
      <c r="AC36" s="17">
        <v>362573.56099668698</v>
      </c>
      <c r="AD36" s="17">
        <v>357928.84577815398</v>
      </c>
      <c r="AE36" s="17">
        <v>217875.06191196101</v>
      </c>
      <c r="AF36" s="17">
        <v>480859.07374333899</v>
      </c>
      <c r="AG36" s="17">
        <v>521486.64655841002</v>
      </c>
      <c r="AH36" s="17">
        <v>308766.98524697899</v>
      </c>
      <c r="AI36" s="29">
        <f t="shared" si="16"/>
        <v>8.0276996021803326E-3</v>
      </c>
      <c r="AJ36" s="21" t="str">
        <f>VLOOKUP(C36,Richtungsmatrix!$A$2:$E$133,5,FALSE)</f>
        <v>vertikal</v>
      </c>
      <c r="AK36" s="24" t="s">
        <v>518</v>
      </c>
      <c r="AL36" s="24" t="s">
        <v>435</v>
      </c>
      <c r="AM36" s="50" t="s">
        <v>1216</v>
      </c>
      <c r="AN36" s="34">
        <v>42037</v>
      </c>
      <c r="AO36" s="51"/>
      <c r="AP36" s="33">
        <v>42027</v>
      </c>
      <c r="AQ36" s="37">
        <v>1049.08</v>
      </c>
      <c r="AR36" s="47">
        <v>6796.63</v>
      </c>
      <c r="AS36" s="33">
        <v>42035</v>
      </c>
      <c r="AT36" s="35">
        <v>1002.26</v>
      </c>
      <c r="AU36" s="39">
        <v>6810.6</v>
      </c>
      <c r="AV36" s="33">
        <v>42036</v>
      </c>
      <c r="AW36" s="35">
        <v>1002.26</v>
      </c>
      <c r="AX36" s="39">
        <v>6810.6</v>
      </c>
      <c r="AY36" s="33">
        <v>42038</v>
      </c>
      <c r="AZ36" s="36">
        <v>1030.1500000000001</v>
      </c>
      <c r="BA36" s="48">
        <v>6782.55</v>
      </c>
      <c r="BB36" s="33">
        <v>42039</v>
      </c>
      <c r="BC36" s="35">
        <v>1030.1500000000001</v>
      </c>
      <c r="BD36" s="39">
        <v>6871.8</v>
      </c>
      <c r="BE36" s="33">
        <v>42047</v>
      </c>
      <c r="BF36" s="35">
        <v>1066.02</v>
      </c>
      <c r="BG36" s="39">
        <v>6818.17</v>
      </c>
      <c r="BH36" s="40">
        <f t="shared" si="17"/>
        <v>1.6147481602928337E-2</v>
      </c>
      <c r="BI36" s="40">
        <f t="shared" si="18"/>
        <v>2.782711072975097E-2</v>
      </c>
      <c r="BJ36" s="40">
        <f t="shared" si="19"/>
        <v>2.782711072975097E-2</v>
      </c>
      <c r="BK36" s="40">
        <f t="shared" si="20"/>
        <v>3.1692176858237886E-3</v>
      </c>
      <c r="BL36" s="40">
        <f t="shared" si="21"/>
        <v>8.9859924235748956E-3</v>
      </c>
      <c r="BM36" s="40">
        <f t="shared" si="22"/>
        <v>-4.118579860805216E-3</v>
      </c>
      <c r="BN36" s="42">
        <f t="shared" si="23"/>
        <v>1.2978263917104549E-2</v>
      </c>
      <c r="BO36" s="52">
        <v>61</v>
      </c>
      <c r="BP36" s="42">
        <f t="shared" si="24"/>
        <v>1.8841118306176075E-2</v>
      </c>
      <c r="BQ36" s="52">
        <v>43</v>
      </c>
      <c r="BR36" s="42">
        <f t="shared" si="25"/>
        <v>3.1945690590556186E-2</v>
      </c>
      <c r="BS36" s="52">
        <v>32</v>
      </c>
      <c r="BT36" s="50" t="str">
        <f t="shared" si="26"/>
        <v>vertikal</v>
      </c>
      <c r="BU36" s="52">
        <f t="shared" si="27"/>
        <v>11</v>
      </c>
    </row>
    <row r="37" spans="1:73" ht="33.5" customHeight="1">
      <c r="A37" s="16" t="s">
        <v>222</v>
      </c>
      <c r="B37" s="32">
        <v>1909320639</v>
      </c>
      <c r="C37" s="23">
        <v>2932029320</v>
      </c>
      <c r="D37" s="33">
        <v>42479</v>
      </c>
      <c r="E37" s="33">
        <v>42580</v>
      </c>
      <c r="F37" s="33">
        <v>42352</v>
      </c>
      <c r="G37" s="16" t="s">
        <v>223</v>
      </c>
      <c r="H37" s="16" t="s">
        <v>194</v>
      </c>
      <c r="I37" s="16" t="s">
        <v>225</v>
      </c>
      <c r="J37" s="16" t="s">
        <v>226</v>
      </c>
      <c r="K37" s="16" t="s">
        <v>103</v>
      </c>
      <c r="L37" s="13" t="str">
        <f t="shared" si="14"/>
        <v>293</v>
      </c>
      <c r="M37" s="16" t="s">
        <v>104</v>
      </c>
      <c r="N37" s="16" t="s">
        <v>228</v>
      </c>
      <c r="O37" s="16" t="s">
        <v>229</v>
      </c>
      <c r="P37" s="16" t="s">
        <v>224</v>
      </c>
      <c r="Q37" s="16" t="s">
        <v>194</v>
      </c>
      <c r="R37" s="20"/>
      <c r="S37" s="16" t="s">
        <v>227</v>
      </c>
      <c r="T37" s="16" t="s">
        <v>103</v>
      </c>
      <c r="U37" s="13" t="str">
        <f t="shared" si="15"/>
        <v>293</v>
      </c>
      <c r="V37" s="16" t="s">
        <v>104</v>
      </c>
      <c r="W37" s="16" t="s">
        <v>70</v>
      </c>
      <c r="X37" s="16" t="s">
        <v>71</v>
      </c>
      <c r="Y37" s="27">
        <v>665000</v>
      </c>
      <c r="Z37" s="17">
        <v>4624618.9059669999</v>
      </c>
      <c r="AA37" s="17">
        <v>4504405.1858829996</v>
      </c>
      <c r="AB37" s="17">
        <v>3473137.4876489998</v>
      </c>
      <c r="AC37" s="18" t="s">
        <v>72</v>
      </c>
      <c r="AD37" s="18" t="s">
        <v>72</v>
      </c>
      <c r="AE37" s="18" t="s">
        <v>72</v>
      </c>
      <c r="AF37" s="17">
        <v>-10986</v>
      </c>
      <c r="AG37" s="17">
        <v>-5141</v>
      </c>
      <c r="AH37" s="17">
        <v>140</v>
      </c>
      <c r="AI37" s="29">
        <f t="shared" si="16"/>
        <v>0.14379563235837042</v>
      </c>
      <c r="AJ37" s="21" t="str">
        <f>VLOOKUP(C37,Richtungsmatrix!$A$2:$E$133,5,FALSE)</f>
        <v>horizontal</v>
      </c>
      <c r="AK37" s="24" t="s">
        <v>228</v>
      </c>
      <c r="AL37" s="24" t="s">
        <v>229</v>
      </c>
      <c r="AM37" s="50" t="s">
        <v>1209</v>
      </c>
      <c r="AN37" s="34">
        <v>42479</v>
      </c>
      <c r="AO37" s="51"/>
      <c r="AP37" s="33">
        <v>42469</v>
      </c>
      <c r="AQ37" s="37">
        <v>17827.939999999999</v>
      </c>
      <c r="AR37" s="48">
        <v>4259.1000000000004</v>
      </c>
      <c r="AS37" s="33">
        <v>42477</v>
      </c>
      <c r="AT37" s="35">
        <v>18487.88</v>
      </c>
      <c r="AU37" s="39">
        <v>4502.16</v>
      </c>
      <c r="AV37" s="33">
        <v>42478</v>
      </c>
      <c r="AW37" s="35">
        <v>18372.16</v>
      </c>
      <c r="AX37" s="39">
        <v>4425.25</v>
      </c>
      <c r="AY37" s="33">
        <v>42480</v>
      </c>
      <c r="AZ37" s="36">
        <v>18760</v>
      </c>
      <c r="BA37" s="48">
        <v>4546.3500000000004</v>
      </c>
      <c r="BB37" s="33">
        <v>42481</v>
      </c>
      <c r="BC37" s="35">
        <v>18578.59</v>
      </c>
      <c r="BD37" s="39">
        <v>4607.6900000000005</v>
      </c>
      <c r="BE37" s="33">
        <v>42489</v>
      </c>
      <c r="BF37" s="35">
        <v>18090.670000000002</v>
      </c>
      <c r="BG37" s="39">
        <v>4500.43</v>
      </c>
      <c r="BH37" s="40">
        <f t="shared" si="17"/>
        <v>1.4736980268051258E-2</v>
      </c>
      <c r="BI37" s="40">
        <f t="shared" si="18"/>
        <v>4.9064576360295931E-3</v>
      </c>
      <c r="BJ37" s="40">
        <f t="shared" si="19"/>
        <v>2.1110201522303251E-2</v>
      </c>
      <c r="BK37" s="40">
        <f t="shared" si="20"/>
        <v>5.6662205630297446E-2</v>
      </c>
      <c r="BL37" s="40">
        <f t="shared" si="21"/>
        <v>2.3439859978321653E-2</v>
      </c>
      <c r="BM37" s="40">
        <f t="shared" si="22"/>
        <v>2.7365685554488595E-2</v>
      </c>
      <c r="BN37" s="42">
        <f t="shared" si="23"/>
        <v>-4.1925225362246188E-2</v>
      </c>
      <c r="BO37" s="52">
        <v>102</v>
      </c>
      <c r="BP37" s="42">
        <f t="shared" si="24"/>
        <v>-1.853340234229206E-2</v>
      </c>
      <c r="BQ37" s="52">
        <v>93</v>
      </c>
      <c r="BR37" s="42">
        <f t="shared" si="25"/>
        <v>-6.2554840321853433E-3</v>
      </c>
      <c r="BS37" s="52">
        <v>83</v>
      </c>
      <c r="BT37" s="50" t="str">
        <f t="shared" si="26"/>
        <v>horizontal</v>
      </c>
      <c r="BU37" s="52">
        <f t="shared" si="27"/>
        <v>10</v>
      </c>
    </row>
    <row r="38" spans="1:73" ht="23" customHeight="1">
      <c r="A38" s="16" t="s">
        <v>564</v>
      </c>
      <c r="B38" s="32">
        <v>1909063023</v>
      </c>
      <c r="C38" s="23">
        <v>2931030300</v>
      </c>
      <c r="D38" s="33">
        <v>41660</v>
      </c>
      <c r="E38" s="33">
        <v>41698</v>
      </c>
      <c r="F38" s="33">
        <v>41660</v>
      </c>
      <c r="G38" s="16" t="s">
        <v>390</v>
      </c>
      <c r="H38" s="16" t="s">
        <v>98</v>
      </c>
      <c r="I38" s="16" t="s">
        <v>391</v>
      </c>
      <c r="J38" s="16" t="s">
        <v>392</v>
      </c>
      <c r="K38" s="16" t="s">
        <v>170</v>
      </c>
      <c r="L38" s="13" t="str">
        <f t="shared" si="14"/>
        <v>293</v>
      </c>
      <c r="M38" s="16" t="s">
        <v>169</v>
      </c>
      <c r="N38" s="16" t="s">
        <v>393</v>
      </c>
      <c r="O38" s="16" t="s">
        <v>123</v>
      </c>
      <c r="P38" s="16" t="s">
        <v>565</v>
      </c>
      <c r="Q38" s="16" t="s">
        <v>98</v>
      </c>
      <c r="R38" s="20"/>
      <c r="S38" s="16" t="s">
        <v>566</v>
      </c>
      <c r="T38" s="16" t="s">
        <v>284</v>
      </c>
      <c r="U38" s="13" t="str">
        <f t="shared" si="15"/>
        <v>303</v>
      </c>
      <c r="V38" s="16" t="s">
        <v>285</v>
      </c>
      <c r="W38" s="16" t="s">
        <v>70</v>
      </c>
      <c r="X38" s="16" t="s">
        <v>71</v>
      </c>
      <c r="Y38" s="26">
        <v>38369</v>
      </c>
      <c r="Z38" s="17">
        <v>625319.54498448595</v>
      </c>
      <c r="AA38" s="18" t="s">
        <v>72</v>
      </c>
      <c r="AB38" s="18" t="s">
        <v>72</v>
      </c>
      <c r="AC38" s="18" t="s">
        <v>72</v>
      </c>
      <c r="AD38" s="18" t="s">
        <v>72</v>
      </c>
      <c r="AE38" s="18" t="s">
        <v>72</v>
      </c>
      <c r="AF38" s="18" t="s">
        <v>72</v>
      </c>
      <c r="AG38" s="18" t="s">
        <v>72</v>
      </c>
      <c r="AH38" s="18" t="s">
        <v>72</v>
      </c>
      <c r="AI38" s="29">
        <f t="shared" si="16"/>
        <v>6.1359028848125843E-2</v>
      </c>
      <c r="AJ38" s="21" t="str">
        <f>VLOOKUP(C38,Richtungsmatrix!$A$2:$E$133,5,FALSE)</f>
        <v>lateral</v>
      </c>
      <c r="AK38" s="24" t="s">
        <v>393</v>
      </c>
      <c r="AL38" s="24" t="s">
        <v>123</v>
      </c>
      <c r="AM38" s="44" t="s">
        <v>1217</v>
      </c>
      <c r="AN38" s="34">
        <v>41660</v>
      </c>
      <c r="AO38" s="51"/>
      <c r="AP38" s="33">
        <v>41650</v>
      </c>
      <c r="AQ38" s="37">
        <v>103678.1</v>
      </c>
      <c r="AR38" s="47">
        <v>40.24</v>
      </c>
      <c r="AS38" s="33">
        <v>41658</v>
      </c>
      <c r="AT38" s="35">
        <v>112348.3</v>
      </c>
      <c r="AU38" s="39">
        <v>39.950000000000003</v>
      </c>
      <c r="AV38" s="33">
        <v>41659</v>
      </c>
      <c r="AW38" s="35">
        <v>112348.3</v>
      </c>
      <c r="AX38" s="39">
        <v>39.72</v>
      </c>
      <c r="AY38" s="33">
        <v>41661</v>
      </c>
      <c r="AZ38" s="36">
        <v>109689.90000000001</v>
      </c>
      <c r="BA38" s="48">
        <v>39.35</v>
      </c>
      <c r="BB38" s="33">
        <v>41662</v>
      </c>
      <c r="BC38" s="35">
        <v>107326.8</v>
      </c>
      <c r="BD38" s="39">
        <v>39.31</v>
      </c>
      <c r="BE38" s="33">
        <v>41670</v>
      </c>
      <c r="BF38" s="35">
        <v>105250.5</v>
      </c>
      <c r="BG38" s="39">
        <v>37.9</v>
      </c>
      <c r="BH38" s="40">
        <f t="shared" si="17"/>
        <v>1.5166172991210258E-2</v>
      </c>
      <c r="BI38" s="40">
        <f t="shared" si="18"/>
        <v>-4.4695825392996547E-2</v>
      </c>
      <c r="BJ38" s="40">
        <f t="shared" si="19"/>
        <v>-2.3662129289005684E-2</v>
      </c>
      <c r="BK38" s="40">
        <f t="shared" si="20"/>
        <v>-5.8151093439363866E-2</v>
      </c>
      <c r="BL38" s="40">
        <f t="shared" si="21"/>
        <v>-1.6020025031289076E-2</v>
      </c>
      <c r="BM38" s="40">
        <f t="shared" si="22"/>
        <v>-9.3152064451157424E-3</v>
      </c>
      <c r="BN38" s="42">
        <f t="shared" si="23"/>
        <v>7.3317266430574124E-2</v>
      </c>
      <c r="BO38" s="52">
        <v>29</v>
      </c>
      <c r="BP38" s="42">
        <f t="shared" si="24"/>
        <v>-2.8675800361707471E-2</v>
      </c>
      <c r="BQ38" s="52">
        <v>103</v>
      </c>
      <c r="BR38" s="42">
        <f t="shared" si="25"/>
        <v>-1.4346922843889942E-2</v>
      </c>
      <c r="BS38" s="52">
        <v>93</v>
      </c>
      <c r="BT38" s="50" t="str">
        <f t="shared" si="26"/>
        <v>lateral</v>
      </c>
      <c r="BU38" s="52">
        <f t="shared" si="27"/>
        <v>10</v>
      </c>
    </row>
    <row r="39" spans="1:73" ht="23" customHeight="1">
      <c r="A39" s="16" t="s">
        <v>191</v>
      </c>
      <c r="B39" s="32">
        <v>1909160846</v>
      </c>
      <c r="C39" s="23">
        <v>2932029320</v>
      </c>
      <c r="D39" s="33">
        <v>42292</v>
      </c>
      <c r="E39" s="33">
        <v>42419</v>
      </c>
      <c r="F39" s="33">
        <v>41940</v>
      </c>
      <c r="G39" s="16" t="s">
        <v>192</v>
      </c>
      <c r="H39" s="16" t="s">
        <v>128</v>
      </c>
      <c r="I39" s="16" t="s">
        <v>196</v>
      </c>
      <c r="J39" s="16" t="s">
        <v>197</v>
      </c>
      <c r="K39" s="16" t="s">
        <v>103</v>
      </c>
      <c r="L39" s="13" t="str">
        <f t="shared" si="14"/>
        <v>293</v>
      </c>
      <c r="M39" s="16" t="s">
        <v>104</v>
      </c>
      <c r="N39" s="16" t="s">
        <v>199</v>
      </c>
      <c r="O39" s="16" t="s">
        <v>135</v>
      </c>
      <c r="P39" s="16" t="s">
        <v>193</v>
      </c>
      <c r="Q39" s="16" t="s">
        <v>194</v>
      </c>
      <c r="R39" s="16" t="s">
        <v>195</v>
      </c>
      <c r="S39" s="16" t="s">
        <v>198</v>
      </c>
      <c r="T39" s="16" t="s">
        <v>103</v>
      </c>
      <c r="U39" s="13" t="str">
        <f t="shared" si="15"/>
        <v>293</v>
      </c>
      <c r="V39" s="16" t="s">
        <v>104</v>
      </c>
      <c r="W39" s="16" t="s">
        <v>70</v>
      </c>
      <c r="X39" s="16" t="s">
        <v>71</v>
      </c>
      <c r="Y39" s="26">
        <v>836291</v>
      </c>
      <c r="Z39" s="17">
        <v>2657635.9515289702</v>
      </c>
      <c r="AA39" s="18" t="s">
        <v>72</v>
      </c>
      <c r="AB39" s="18" t="s">
        <v>72</v>
      </c>
      <c r="AC39" s="18" t="s">
        <v>72</v>
      </c>
      <c r="AD39" s="18" t="s">
        <v>72</v>
      </c>
      <c r="AE39" s="18" t="s">
        <v>72</v>
      </c>
      <c r="AF39" s="18" t="s">
        <v>72</v>
      </c>
      <c r="AG39" s="18" t="s">
        <v>72</v>
      </c>
      <c r="AH39" s="18" t="s">
        <v>72</v>
      </c>
      <c r="AI39" s="29">
        <f t="shared" si="16"/>
        <v>0.31467477685153666</v>
      </c>
      <c r="AJ39" s="21" t="str">
        <f>VLOOKUP(C39,Richtungsmatrix!$A$2:$E$133,5,FALSE)</f>
        <v>horizontal</v>
      </c>
      <c r="AK39" s="24" t="s">
        <v>199</v>
      </c>
      <c r="AL39" s="24" t="s">
        <v>135</v>
      </c>
      <c r="AM39" s="43" t="s">
        <v>1219</v>
      </c>
      <c r="AN39" s="34">
        <v>42292</v>
      </c>
      <c r="AO39" s="51"/>
      <c r="AP39" s="33">
        <v>42282</v>
      </c>
      <c r="AQ39" s="37">
        <v>12034.09</v>
      </c>
      <c r="AR39" s="48">
        <v>13416.25</v>
      </c>
      <c r="AS39" s="33">
        <v>42290</v>
      </c>
      <c r="AT39" s="35">
        <v>12442.460000000001</v>
      </c>
      <c r="AU39" s="39">
        <v>13927.2</v>
      </c>
      <c r="AV39" s="33">
        <v>42291</v>
      </c>
      <c r="AW39" s="35">
        <v>12242.550000000001</v>
      </c>
      <c r="AX39" s="39">
        <v>13861.41</v>
      </c>
      <c r="AY39" s="33">
        <v>42293</v>
      </c>
      <c r="AZ39" s="36">
        <v>12005.04</v>
      </c>
      <c r="BA39" s="48">
        <v>13888.11</v>
      </c>
      <c r="BB39" s="33">
        <v>42294</v>
      </c>
      <c r="BC39" s="35">
        <v>12005.04</v>
      </c>
      <c r="BD39" s="39">
        <v>13888.11</v>
      </c>
      <c r="BE39" s="33">
        <v>42302</v>
      </c>
      <c r="BF39" s="35">
        <v>13182.31</v>
      </c>
      <c r="BG39" s="39">
        <v>13944.48</v>
      </c>
      <c r="BH39" s="40">
        <f t="shared" si="17"/>
        <v>9.5413944884906066E-2</v>
      </c>
      <c r="BI39" s="40">
        <f t="shared" si="18"/>
        <v>-3.5155427463700928E-2</v>
      </c>
      <c r="BJ39" s="40">
        <f t="shared" si="19"/>
        <v>-1.9400370020951518E-2</v>
      </c>
      <c r="BK39" s="40">
        <f t="shared" si="20"/>
        <v>3.9372402869654266E-2</v>
      </c>
      <c r="BL39" s="40">
        <f t="shared" si="21"/>
        <v>-2.8067378941927235E-3</v>
      </c>
      <c r="BM39" s="40">
        <f t="shared" si="22"/>
        <v>1.9262109698796603E-3</v>
      </c>
      <c r="BN39" s="42">
        <f t="shared" si="23"/>
        <v>5.60415420152518E-2</v>
      </c>
      <c r="BO39" s="52">
        <v>37</v>
      </c>
      <c r="BP39" s="42">
        <f t="shared" si="24"/>
        <v>-3.2348689569508204E-2</v>
      </c>
      <c r="BQ39" s="52">
        <v>109</v>
      </c>
      <c r="BR39" s="42">
        <f t="shared" si="25"/>
        <v>-2.1326580990831179E-2</v>
      </c>
      <c r="BS39" s="52">
        <v>100</v>
      </c>
      <c r="BT39" s="50" t="str">
        <f t="shared" si="26"/>
        <v>horizontal</v>
      </c>
      <c r="BU39" s="52">
        <f t="shared" si="27"/>
        <v>9</v>
      </c>
    </row>
    <row r="40" spans="1:73" ht="33.5" customHeight="1">
      <c r="A40" s="16" t="s">
        <v>1078</v>
      </c>
      <c r="B40" s="32">
        <v>1633112757</v>
      </c>
      <c r="C40" s="23">
        <v>2720029100</v>
      </c>
      <c r="D40" s="33">
        <v>41374</v>
      </c>
      <c r="E40" s="33">
        <v>41374</v>
      </c>
      <c r="F40" s="33">
        <v>41288</v>
      </c>
      <c r="G40" s="16" t="s">
        <v>1079</v>
      </c>
      <c r="H40" s="16" t="s">
        <v>77</v>
      </c>
      <c r="I40" s="16" t="s">
        <v>1081</v>
      </c>
      <c r="J40" s="16" t="s">
        <v>1082</v>
      </c>
      <c r="K40" s="16" t="s">
        <v>1083</v>
      </c>
      <c r="L40" s="13" t="str">
        <f t="shared" si="14"/>
        <v>272</v>
      </c>
      <c r="M40" s="16" t="s">
        <v>1084</v>
      </c>
      <c r="N40" s="16" t="s">
        <v>1085</v>
      </c>
      <c r="O40" s="16" t="s">
        <v>182</v>
      </c>
      <c r="P40" s="16" t="s">
        <v>1080</v>
      </c>
      <c r="Q40" s="16" t="s">
        <v>77</v>
      </c>
      <c r="R40" s="20"/>
      <c r="S40" s="16" t="s">
        <v>81</v>
      </c>
      <c r="T40" s="16" t="s">
        <v>73</v>
      </c>
      <c r="U40" s="13" t="str">
        <f t="shared" si="15"/>
        <v>291</v>
      </c>
      <c r="V40" s="16" t="s">
        <v>74</v>
      </c>
      <c r="W40" s="16" t="s">
        <v>914</v>
      </c>
      <c r="X40" s="16" t="s">
        <v>71</v>
      </c>
      <c r="Y40" s="27">
        <v>1383.75</v>
      </c>
      <c r="Z40" s="17">
        <v>927414.45318155596</v>
      </c>
      <c r="AA40" s="17">
        <v>847698.12184522406</v>
      </c>
      <c r="AB40" s="17">
        <v>211133.12173077001</v>
      </c>
      <c r="AC40" s="17">
        <v>12828.2512933034</v>
      </c>
      <c r="AD40" s="17">
        <v>393.92718675190599</v>
      </c>
      <c r="AE40" s="17">
        <v>1443.78550907011</v>
      </c>
      <c r="AF40" s="17">
        <v>15698.387727675599</v>
      </c>
      <c r="AG40" s="17">
        <v>141.77982799044901</v>
      </c>
      <c r="AH40" s="17">
        <v>2616.8780609576702</v>
      </c>
      <c r="AI40" s="29">
        <f t="shared" si="16"/>
        <v>1.4920513641478793E-3</v>
      </c>
      <c r="AJ40" s="21" t="str">
        <f>VLOOKUP(C40,Richtungsmatrix!$A$2:$E$133,5,FALSE)</f>
        <v>vertikal</v>
      </c>
      <c r="AK40" s="24" t="s">
        <v>1085</v>
      </c>
      <c r="AL40" s="24" t="s">
        <v>182</v>
      </c>
      <c r="AM40" s="50" t="s">
        <v>1220</v>
      </c>
      <c r="AN40" s="34">
        <v>41374</v>
      </c>
      <c r="AO40" s="51"/>
      <c r="AP40" s="33">
        <v>41364</v>
      </c>
      <c r="AQ40" s="37">
        <v>170.9</v>
      </c>
      <c r="AR40" s="48">
        <v>0.92</v>
      </c>
      <c r="AS40" s="33">
        <v>41372</v>
      </c>
      <c r="AT40" s="35">
        <v>148.72999999999999</v>
      </c>
      <c r="AU40" s="39">
        <v>0.91</v>
      </c>
      <c r="AV40" s="33">
        <v>41373</v>
      </c>
      <c r="AW40" s="35">
        <v>150</v>
      </c>
      <c r="AX40" s="39">
        <v>0.91</v>
      </c>
      <c r="AY40" s="33">
        <v>41375</v>
      </c>
      <c r="AZ40" s="36">
        <v>155.94</v>
      </c>
      <c r="BA40" s="48">
        <v>0.92</v>
      </c>
      <c r="BB40" s="33">
        <v>41376</v>
      </c>
      <c r="BC40" s="35">
        <v>151.18</v>
      </c>
      <c r="BD40" s="39">
        <v>0.91</v>
      </c>
      <c r="BE40" s="33">
        <v>41384</v>
      </c>
      <c r="BF40" s="35">
        <v>153.02000000000001</v>
      </c>
      <c r="BG40" s="39">
        <v>0.91</v>
      </c>
      <c r="BH40" s="40">
        <f t="shared" si="17"/>
        <v>-0.10462258630778232</v>
      </c>
      <c r="BI40" s="40">
        <f t="shared" si="18"/>
        <v>1.6472803065958663E-2</v>
      </c>
      <c r="BJ40" s="40">
        <f t="shared" si="19"/>
        <v>3.960000000000008E-2</v>
      </c>
      <c r="BK40" s="40">
        <f t="shared" si="20"/>
        <v>-1.0869565217391353E-2</v>
      </c>
      <c r="BL40" s="40">
        <f t="shared" si="21"/>
        <v>0</v>
      </c>
      <c r="BM40" s="40">
        <f t="shared" si="22"/>
        <v>1.098901098901095E-2</v>
      </c>
      <c r="BN40" s="42">
        <f t="shared" si="23"/>
        <v>-9.3753021090390964E-2</v>
      </c>
      <c r="BO40" s="52">
        <v>116</v>
      </c>
      <c r="BP40" s="42">
        <f t="shared" si="24"/>
        <v>1.6472803065958663E-2</v>
      </c>
      <c r="BQ40" s="52">
        <v>44</v>
      </c>
      <c r="BR40" s="42">
        <f t="shared" si="25"/>
        <v>2.861098901098913E-2</v>
      </c>
      <c r="BS40" s="52">
        <v>36</v>
      </c>
      <c r="BT40" s="50" t="str">
        <f t="shared" si="26"/>
        <v>vertikal</v>
      </c>
      <c r="BU40" s="52">
        <f t="shared" si="27"/>
        <v>8</v>
      </c>
    </row>
    <row r="41" spans="1:73" ht="23" customHeight="1">
      <c r="A41" s="13" t="s">
        <v>316</v>
      </c>
      <c r="B41" s="31">
        <v>1909398790</v>
      </c>
      <c r="C41" s="23">
        <v>2594029320</v>
      </c>
      <c r="D41" s="33">
        <v>42394</v>
      </c>
      <c r="E41" s="33">
        <v>42552</v>
      </c>
      <c r="F41" s="33">
        <v>42394</v>
      </c>
      <c r="G41" s="13" t="s">
        <v>317</v>
      </c>
      <c r="H41" s="13" t="s">
        <v>98</v>
      </c>
      <c r="I41" s="13" t="s">
        <v>319</v>
      </c>
      <c r="J41" s="13" t="s">
        <v>320</v>
      </c>
      <c r="K41" s="13" t="s">
        <v>146</v>
      </c>
      <c r="L41" s="13" t="str">
        <f t="shared" si="14"/>
        <v>259</v>
      </c>
      <c r="M41" s="13" t="s">
        <v>145</v>
      </c>
      <c r="N41" s="13" t="s">
        <v>322</v>
      </c>
      <c r="O41" s="13" t="s">
        <v>75</v>
      </c>
      <c r="P41" s="13" t="s">
        <v>318</v>
      </c>
      <c r="Q41" s="13" t="s">
        <v>88</v>
      </c>
      <c r="R41" s="19"/>
      <c r="S41" s="13" t="s">
        <v>321</v>
      </c>
      <c r="T41" s="13" t="s">
        <v>103</v>
      </c>
      <c r="U41" s="13" t="str">
        <f t="shared" si="15"/>
        <v>293</v>
      </c>
      <c r="V41" s="13" t="s">
        <v>104</v>
      </c>
      <c r="W41" s="13" t="s">
        <v>70</v>
      </c>
      <c r="X41" s="13" t="s">
        <v>71</v>
      </c>
      <c r="Y41" s="25">
        <v>405387</v>
      </c>
      <c r="Z41" s="15">
        <v>40777953.518073402</v>
      </c>
      <c r="AA41" s="14" t="s">
        <v>72</v>
      </c>
      <c r="AB41" s="14" t="s">
        <v>72</v>
      </c>
      <c r="AC41" s="14" t="s">
        <v>72</v>
      </c>
      <c r="AD41" s="14" t="s">
        <v>72</v>
      </c>
      <c r="AE41" s="14" t="s">
        <v>72</v>
      </c>
      <c r="AF41" s="14" t="s">
        <v>72</v>
      </c>
      <c r="AG41" s="14" t="s">
        <v>72</v>
      </c>
      <c r="AH41" s="14" t="s">
        <v>72</v>
      </c>
      <c r="AI41" s="29">
        <f t="shared" si="16"/>
        <v>9.9413277279921958E-3</v>
      </c>
      <c r="AJ41" s="21" t="str">
        <f>VLOOKUP(C41,Richtungsmatrix!$A$2:$E$133,5,FALSE)</f>
        <v>vertikal</v>
      </c>
      <c r="AK41" s="24" t="s">
        <v>322</v>
      </c>
      <c r="AL41" s="24" t="s">
        <v>75</v>
      </c>
      <c r="AM41" s="44" t="s">
        <v>1217</v>
      </c>
      <c r="AN41" s="34">
        <v>42394</v>
      </c>
      <c r="AO41" s="51"/>
      <c r="AP41" s="33">
        <v>42384</v>
      </c>
      <c r="AQ41" s="37">
        <v>17809.920000000002</v>
      </c>
      <c r="AR41" s="47">
        <v>55.830000000000005</v>
      </c>
      <c r="AS41" s="33">
        <v>42392</v>
      </c>
      <c r="AT41" s="35">
        <v>18009.39</v>
      </c>
      <c r="AU41" s="39">
        <v>56.660000000000004</v>
      </c>
      <c r="AV41" s="33">
        <v>42393</v>
      </c>
      <c r="AW41" s="35">
        <v>18009.39</v>
      </c>
      <c r="AX41" s="39">
        <v>56.660000000000004</v>
      </c>
      <c r="AY41" s="33">
        <v>42395</v>
      </c>
      <c r="AZ41" s="36">
        <v>18480.670000000002</v>
      </c>
      <c r="BA41" s="48">
        <v>57.09</v>
      </c>
      <c r="BB41" s="33">
        <v>42396</v>
      </c>
      <c r="BC41" s="35">
        <v>18897.150000000001</v>
      </c>
      <c r="BD41" s="39">
        <v>58.74</v>
      </c>
      <c r="BE41" s="33">
        <v>42404</v>
      </c>
      <c r="BF41" s="35">
        <v>20047.939999999999</v>
      </c>
      <c r="BG41" s="39">
        <v>61.730000000000004</v>
      </c>
      <c r="BH41" s="40">
        <f t="shared" si="17"/>
        <v>0.12566142913612177</v>
      </c>
      <c r="BI41" s="40">
        <f t="shared" si="18"/>
        <v>4.9294284814755063E-2</v>
      </c>
      <c r="BJ41" s="40">
        <f t="shared" si="19"/>
        <v>2.6168570951042858E-2</v>
      </c>
      <c r="BK41" s="40">
        <f t="shared" si="20"/>
        <v>0.10567795092244303</v>
      </c>
      <c r="BL41" s="40">
        <f t="shared" si="21"/>
        <v>3.6710201200141235E-2</v>
      </c>
      <c r="BM41" s="40">
        <f t="shared" si="22"/>
        <v>7.58912813272139E-3</v>
      </c>
      <c r="BN41" s="42">
        <f t="shared" si="23"/>
        <v>1.998347821367874E-2</v>
      </c>
      <c r="BO41" s="52">
        <v>56</v>
      </c>
      <c r="BP41" s="42">
        <f t="shared" si="24"/>
        <v>1.2584083614613828E-2</v>
      </c>
      <c r="BQ41" s="52">
        <v>54</v>
      </c>
      <c r="BR41" s="42">
        <f t="shared" si="25"/>
        <v>1.8579442818321468E-2</v>
      </c>
      <c r="BS41" s="52">
        <v>46</v>
      </c>
      <c r="BT41" s="50" t="str">
        <f t="shared" si="26"/>
        <v>vertikal</v>
      </c>
      <c r="BU41" s="52">
        <f t="shared" si="27"/>
        <v>8</v>
      </c>
    </row>
    <row r="42" spans="1:73" ht="43.25" customHeight="1">
      <c r="A42" s="13" t="s">
        <v>894</v>
      </c>
      <c r="B42" s="31">
        <v>1909057809</v>
      </c>
      <c r="C42" s="23">
        <v>2932028131</v>
      </c>
      <c r="D42" s="33">
        <v>41645</v>
      </c>
      <c r="E42" s="33">
        <v>41645</v>
      </c>
      <c r="F42" s="33">
        <v>41645</v>
      </c>
      <c r="G42" s="13" t="s">
        <v>437</v>
      </c>
      <c r="H42" s="13" t="s">
        <v>98</v>
      </c>
      <c r="I42" s="13" t="s">
        <v>439</v>
      </c>
      <c r="J42" s="13" t="s">
        <v>440</v>
      </c>
      <c r="K42" s="13" t="s">
        <v>103</v>
      </c>
      <c r="L42" s="13" t="str">
        <f t="shared" si="14"/>
        <v>293</v>
      </c>
      <c r="M42" s="13" t="s">
        <v>104</v>
      </c>
      <c r="N42" s="13" t="s">
        <v>441</v>
      </c>
      <c r="O42" s="13" t="s">
        <v>75</v>
      </c>
      <c r="P42" s="13" t="s">
        <v>895</v>
      </c>
      <c r="Q42" s="13" t="s">
        <v>98</v>
      </c>
      <c r="R42" s="19"/>
      <c r="S42" s="13" t="s">
        <v>896</v>
      </c>
      <c r="T42" s="13" t="s">
        <v>356</v>
      </c>
      <c r="U42" s="13" t="str">
        <f t="shared" si="15"/>
        <v>281</v>
      </c>
      <c r="V42" s="13" t="s">
        <v>355</v>
      </c>
      <c r="W42" s="13" t="s">
        <v>70</v>
      </c>
      <c r="X42" s="13" t="s">
        <v>71</v>
      </c>
      <c r="Y42" s="25">
        <v>8971</v>
      </c>
      <c r="Z42" s="15">
        <v>1152850.9036968001</v>
      </c>
      <c r="AA42" s="14" t="s">
        <v>72</v>
      </c>
      <c r="AB42" s="14" t="s">
        <v>72</v>
      </c>
      <c r="AC42" s="14" t="s">
        <v>72</v>
      </c>
      <c r="AD42" s="14" t="s">
        <v>72</v>
      </c>
      <c r="AE42" s="14" t="s">
        <v>72</v>
      </c>
      <c r="AF42" s="14" t="s">
        <v>72</v>
      </c>
      <c r="AG42" s="14" t="s">
        <v>72</v>
      </c>
      <c r="AH42" s="14" t="s">
        <v>72</v>
      </c>
      <c r="AI42" s="29">
        <f t="shared" si="16"/>
        <v>7.7815786683543024E-3</v>
      </c>
      <c r="AJ42" s="21" t="str">
        <f>VLOOKUP(C42,Richtungsmatrix!$A$2:$E$133,5,FALSE)</f>
        <v>vertikal</v>
      </c>
      <c r="AK42" s="24" t="s">
        <v>441</v>
      </c>
      <c r="AL42" s="24" t="s">
        <v>75</v>
      </c>
      <c r="AM42" s="44" t="s">
        <v>1217</v>
      </c>
      <c r="AN42" s="34">
        <v>41645</v>
      </c>
      <c r="AO42" s="51"/>
      <c r="AP42" s="33">
        <v>41635</v>
      </c>
      <c r="AQ42" s="37">
        <v>3091.65</v>
      </c>
      <c r="AR42" s="47">
        <v>39.97</v>
      </c>
      <c r="AS42" s="33">
        <v>41643</v>
      </c>
      <c r="AT42" s="35">
        <v>3030.94</v>
      </c>
      <c r="AU42" s="39">
        <v>39.29</v>
      </c>
      <c r="AV42" s="33">
        <v>41644</v>
      </c>
      <c r="AW42" s="35">
        <v>3030.94</v>
      </c>
      <c r="AX42" s="39">
        <v>39.29</v>
      </c>
      <c r="AY42" s="33">
        <v>41646</v>
      </c>
      <c r="AZ42" s="36">
        <v>3015.55</v>
      </c>
      <c r="BA42" s="48">
        <v>40.11</v>
      </c>
      <c r="BB42" s="33">
        <v>41647</v>
      </c>
      <c r="BC42" s="35">
        <v>3018.12</v>
      </c>
      <c r="BD42" s="39">
        <v>40.700000000000003</v>
      </c>
      <c r="BE42" s="33">
        <v>41655</v>
      </c>
      <c r="BF42" s="35">
        <v>3026.67</v>
      </c>
      <c r="BG42" s="39">
        <v>39.380000000000003</v>
      </c>
      <c r="BH42" s="40">
        <f t="shared" si="17"/>
        <v>-2.1017903061471999E-2</v>
      </c>
      <c r="BI42" s="40">
        <f t="shared" si="18"/>
        <v>-4.2297109147657608E-3</v>
      </c>
      <c r="BJ42" s="40">
        <f t="shared" si="19"/>
        <v>-5.0776326816103223E-3</v>
      </c>
      <c r="BK42" s="40">
        <f t="shared" si="20"/>
        <v>-1.4761070803102183E-2</v>
      </c>
      <c r="BL42" s="40">
        <f t="shared" si="21"/>
        <v>3.588699414609331E-2</v>
      </c>
      <c r="BM42" s="40">
        <f t="shared" si="22"/>
        <v>2.0870450496309534E-2</v>
      </c>
      <c r="BN42" s="42">
        <f t="shared" si="23"/>
        <v>-6.2568322583698155E-3</v>
      </c>
      <c r="BO42" s="52">
        <v>73</v>
      </c>
      <c r="BP42" s="42">
        <f t="shared" si="24"/>
        <v>-4.011670506085907E-2</v>
      </c>
      <c r="BQ42" s="52">
        <v>113</v>
      </c>
      <c r="BR42" s="42">
        <f t="shared" si="25"/>
        <v>-2.5948083177919856E-2</v>
      </c>
      <c r="BS42" s="52">
        <v>105</v>
      </c>
      <c r="BT42" s="50" t="str">
        <f t="shared" si="26"/>
        <v>vertikal</v>
      </c>
      <c r="BU42" s="52">
        <f t="shared" si="27"/>
        <v>8</v>
      </c>
    </row>
    <row r="43" spans="1:73" ht="23" customHeight="1">
      <c r="A43" s="16" t="s">
        <v>1165</v>
      </c>
      <c r="B43" s="32">
        <v>1909508780</v>
      </c>
      <c r="C43" s="23">
        <v>2931029320</v>
      </c>
      <c r="D43" s="33">
        <v>42684</v>
      </c>
      <c r="E43" s="33">
        <v>42684</v>
      </c>
      <c r="F43" s="33">
        <v>42684</v>
      </c>
      <c r="G43" s="16" t="s">
        <v>1166</v>
      </c>
      <c r="H43" s="16" t="s">
        <v>1167</v>
      </c>
      <c r="I43" s="16" t="s">
        <v>1169</v>
      </c>
      <c r="J43" s="16" t="s">
        <v>1170</v>
      </c>
      <c r="K43" s="16" t="s">
        <v>170</v>
      </c>
      <c r="L43" s="13" t="str">
        <f t="shared" si="14"/>
        <v>293</v>
      </c>
      <c r="M43" s="16" t="s">
        <v>169</v>
      </c>
      <c r="N43" s="16" t="s">
        <v>1172</v>
      </c>
      <c r="O43" s="16" t="s">
        <v>951</v>
      </c>
      <c r="P43" s="16" t="s">
        <v>1168</v>
      </c>
      <c r="Q43" s="16" t="s">
        <v>1167</v>
      </c>
      <c r="R43" s="20"/>
      <c r="S43" s="16" t="s">
        <v>1171</v>
      </c>
      <c r="T43" s="16" t="s">
        <v>103</v>
      </c>
      <c r="U43" s="13" t="str">
        <f t="shared" si="15"/>
        <v>293</v>
      </c>
      <c r="V43" s="16" t="s">
        <v>104</v>
      </c>
      <c r="W43" s="16" t="s">
        <v>70</v>
      </c>
      <c r="X43" s="16" t="s">
        <v>71</v>
      </c>
      <c r="Y43" s="27">
        <v>48.42</v>
      </c>
      <c r="Z43" s="17">
        <v>417414.815317653</v>
      </c>
      <c r="AA43" s="17">
        <v>524509.34653489897</v>
      </c>
      <c r="AB43" s="17">
        <v>502157.51755833498</v>
      </c>
      <c r="AC43" s="17">
        <v>35008.409537328902</v>
      </c>
      <c r="AD43" s="17">
        <v>43656.327164521499</v>
      </c>
      <c r="AE43" s="17">
        <v>43414.054289230902</v>
      </c>
      <c r="AF43" s="17">
        <v>57612.455097165199</v>
      </c>
      <c r="AG43" s="17">
        <v>57867.014882322997</v>
      </c>
      <c r="AH43" s="17">
        <v>53829.079936997397</v>
      </c>
      <c r="AI43" s="29">
        <f t="shared" si="16"/>
        <v>1.1599971592563705E-4</v>
      </c>
      <c r="AJ43" s="21" t="str">
        <f>VLOOKUP(C43,Richtungsmatrix!$A$2:$E$133,5,FALSE)</f>
        <v>horizontal</v>
      </c>
      <c r="AK43" s="24" t="s">
        <v>1172</v>
      </c>
      <c r="AL43" s="24" t="s">
        <v>951</v>
      </c>
      <c r="AM43" s="50" t="s">
        <v>1222</v>
      </c>
      <c r="AN43" s="34">
        <v>42684</v>
      </c>
      <c r="AO43" s="51"/>
      <c r="AP43" s="33">
        <v>42674</v>
      </c>
      <c r="AQ43" s="37">
        <v>251.54</v>
      </c>
      <c r="AR43" s="48">
        <v>9283.2000000000007</v>
      </c>
      <c r="AS43" s="33">
        <v>42682</v>
      </c>
      <c r="AT43" s="35">
        <v>244.4</v>
      </c>
      <c r="AU43" s="39">
        <v>9214.9500000000007</v>
      </c>
      <c r="AV43" s="33">
        <v>42683</v>
      </c>
      <c r="AW43" s="35">
        <v>235.21</v>
      </c>
      <c r="AX43" s="39">
        <v>9252.27</v>
      </c>
      <c r="AY43" s="33">
        <v>42685</v>
      </c>
      <c r="AZ43" s="36">
        <v>218.12</v>
      </c>
      <c r="BA43" s="48">
        <v>9067.65</v>
      </c>
      <c r="BB43" s="33">
        <v>42686</v>
      </c>
      <c r="BC43" s="35">
        <v>218.12</v>
      </c>
      <c r="BD43" s="39">
        <v>9067.65</v>
      </c>
      <c r="BE43" s="33">
        <v>42694</v>
      </c>
      <c r="BF43" s="35">
        <v>218.12</v>
      </c>
      <c r="BG43" s="39">
        <v>8991.5</v>
      </c>
      <c r="BH43" s="40">
        <f t="shared" si="17"/>
        <v>-0.13286157271209342</v>
      </c>
      <c r="BI43" s="40">
        <f t="shared" si="18"/>
        <v>-0.10752864157119479</v>
      </c>
      <c r="BJ43" s="40">
        <f t="shared" si="19"/>
        <v>-7.265847540495729E-2</v>
      </c>
      <c r="BK43" s="40">
        <f t="shared" si="20"/>
        <v>-3.1422354360565397E-2</v>
      </c>
      <c r="BL43" s="40">
        <f t="shared" si="21"/>
        <v>-1.5984894112285097E-2</v>
      </c>
      <c r="BM43" s="40">
        <f t="shared" si="22"/>
        <v>-1.9954022094037516E-2</v>
      </c>
      <c r="BN43" s="42">
        <f t="shared" si="23"/>
        <v>-0.10143921835152803</v>
      </c>
      <c r="BO43" s="52">
        <v>120</v>
      </c>
      <c r="BP43" s="42">
        <f t="shared" si="24"/>
        <v>-9.1543747458909697E-2</v>
      </c>
      <c r="BQ43" s="52">
        <v>128</v>
      </c>
      <c r="BR43" s="42">
        <f t="shared" si="25"/>
        <v>-5.2704453310919774E-2</v>
      </c>
      <c r="BS43" s="52">
        <v>120</v>
      </c>
      <c r="BT43" s="50" t="str">
        <f t="shared" si="26"/>
        <v>horizontal</v>
      </c>
      <c r="BU43" s="52">
        <f t="shared" si="27"/>
        <v>8</v>
      </c>
    </row>
    <row r="44" spans="1:73" ht="23" customHeight="1">
      <c r="A44" s="16" t="s">
        <v>954</v>
      </c>
      <c r="B44" s="32">
        <v>1909006627</v>
      </c>
      <c r="C44" s="23">
        <v>2932027120</v>
      </c>
      <c r="D44" s="33">
        <v>41487</v>
      </c>
      <c r="E44" s="33">
        <v>41508</v>
      </c>
      <c r="F44" s="33">
        <v>41487</v>
      </c>
      <c r="G44" s="16" t="s">
        <v>955</v>
      </c>
      <c r="H44" s="16" t="s">
        <v>149</v>
      </c>
      <c r="I44" s="16" t="s">
        <v>958</v>
      </c>
      <c r="J44" s="16" t="s">
        <v>959</v>
      </c>
      <c r="K44" s="16" t="s">
        <v>103</v>
      </c>
      <c r="L44" s="13" t="str">
        <f t="shared" si="14"/>
        <v>293</v>
      </c>
      <c r="M44" s="16" t="s">
        <v>104</v>
      </c>
      <c r="N44" s="16" t="s">
        <v>961</v>
      </c>
      <c r="O44" s="16" t="s">
        <v>156</v>
      </c>
      <c r="P44" s="16" t="s">
        <v>956</v>
      </c>
      <c r="Q44" s="16" t="s">
        <v>367</v>
      </c>
      <c r="R44" s="16" t="s">
        <v>957</v>
      </c>
      <c r="S44" s="16" t="s">
        <v>960</v>
      </c>
      <c r="T44" s="16" t="s">
        <v>710</v>
      </c>
      <c r="U44" s="13" t="str">
        <f t="shared" si="15"/>
        <v>271</v>
      </c>
      <c r="V44" s="16" t="s">
        <v>711</v>
      </c>
      <c r="W44" s="16" t="s">
        <v>70</v>
      </c>
      <c r="X44" s="16" t="s">
        <v>71</v>
      </c>
      <c r="Y44" s="26">
        <v>5267</v>
      </c>
      <c r="Z44" s="17">
        <v>76851.552448601593</v>
      </c>
      <c r="AA44" s="17">
        <v>85468.960550798394</v>
      </c>
      <c r="AB44" s="17">
        <v>77975.2965104506</v>
      </c>
      <c r="AC44" s="17">
        <v>-11477.6576940336</v>
      </c>
      <c r="AD44" s="17">
        <v>-839.83609329780995</v>
      </c>
      <c r="AE44" s="17">
        <v>113.194037448712</v>
      </c>
      <c r="AF44" s="17">
        <v>-1005.90963742342</v>
      </c>
      <c r="AG44" s="17">
        <v>-835.58773557572204</v>
      </c>
      <c r="AH44" s="17">
        <v>-2.3693743198833301</v>
      </c>
      <c r="AI44" s="29">
        <f t="shared" si="16"/>
        <v>6.8534724832300248E-2</v>
      </c>
      <c r="AJ44" s="21" t="str">
        <f>VLOOKUP(C44,Richtungsmatrix!$A$2:$E$133,5,FALSE)</f>
        <v>vertikal</v>
      </c>
      <c r="AK44" s="24" t="s">
        <v>961</v>
      </c>
      <c r="AL44" s="24" t="s">
        <v>156</v>
      </c>
      <c r="AM44" s="50" t="s">
        <v>1223</v>
      </c>
      <c r="AN44" s="34">
        <v>41487</v>
      </c>
      <c r="AO44" s="51"/>
      <c r="AP44" s="33">
        <v>41477</v>
      </c>
      <c r="AQ44" s="37">
        <v>61.690000000000005</v>
      </c>
      <c r="AR44" s="47">
        <v>1222.75</v>
      </c>
      <c r="AS44" s="33">
        <v>41485</v>
      </c>
      <c r="AT44" s="35">
        <v>61.980000000000004</v>
      </c>
      <c r="AU44" s="39">
        <v>1127.01</v>
      </c>
      <c r="AV44" s="33">
        <v>41486</v>
      </c>
      <c r="AW44" s="35">
        <v>62.050000000000004</v>
      </c>
      <c r="AX44" s="39">
        <v>1141.45</v>
      </c>
      <c r="AY44" s="33">
        <v>41488</v>
      </c>
      <c r="AZ44" s="36">
        <v>61.910000000000004</v>
      </c>
      <c r="BA44" s="48">
        <v>1177.74</v>
      </c>
      <c r="BB44" s="33">
        <v>41489</v>
      </c>
      <c r="BC44" s="35">
        <v>61.910000000000004</v>
      </c>
      <c r="BD44" s="39">
        <v>1177.74</v>
      </c>
      <c r="BE44" s="33">
        <v>41497</v>
      </c>
      <c r="BF44" s="35">
        <v>62.050000000000004</v>
      </c>
      <c r="BG44" s="39">
        <v>1146.6300000000001</v>
      </c>
      <c r="BH44" s="40">
        <f t="shared" si="17"/>
        <v>5.8356297617117026E-3</v>
      </c>
      <c r="BI44" s="40">
        <f t="shared" si="18"/>
        <v>-1.1293965795418082E-3</v>
      </c>
      <c r="BJ44" s="40">
        <f t="shared" si="19"/>
        <v>-2.2562449637388848E-3</v>
      </c>
      <c r="BK44" s="40">
        <f t="shared" si="20"/>
        <v>-6.2253117971784788E-2</v>
      </c>
      <c r="BL44" s="40">
        <f t="shared" si="21"/>
        <v>4.5012910266989614E-2</v>
      </c>
      <c r="BM44" s="40">
        <f t="shared" si="22"/>
        <v>3.1792895001971244E-2</v>
      </c>
      <c r="BN44" s="42">
        <f t="shared" si="23"/>
        <v>6.8088747733496491E-2</v>
      </c>
      <c r="BO44" s="52">
        <v>32</v>
      </c>
      <c r="BP44" s="42">
        <f t="shared" si="24"/>
        <v>-4.6142306846531422E-2</v>
      </c>
      <c r="BQ44" s="52">
        <v>119</v>
      </c>
      <c r="BR44" s="42">
        <f t="shared" si="25"/>
        <v>-3.4049139965710129E-2</v>
      </c>
      <c r="BS44" s="52">
        <v>112</v>
      </c>
      <c r="BT44" s="50" t="str">
        <f t="shared" si="26"/>
        <v>vertikal</v>
      </c>
      <c r="BU44" s="52">
        <f t="shared" si="27"/>
        <v>7</v>
      </c>
    </row>
    <row r="45" spans="1:73" ht="15" customHeight="1">
      <c r="A45" s="16" t="s">
        <v>1141</v>
      </c>
      <c r="B45" s="32">
        <v>1909267042</v>
      </c>
      <c r="C45" s="23">
        <v>2910029201</v>
      </c>
      <c r="D45" s="33">
        <v>42599</v>
      </c>
      <c r="E45" s="33">
        <v>42599</v>
      </c>
      <c r="F45" s="33">
        <v>42212</v>
      </c>
      <c r="G45" s="16" t="s">
        <v>1142</v>
      </c>
      <c r="H45" s="16" t="s">
        <v>194</v>
      </c>
      <c r="I45" s="16" t="s">
        <v>1146</v>
      </c>
      <c r="J45" s="16" t="s">
        <v>1147</v>
      </c>
      <c r="K45" s="16" t="s">
        <v>73</v>
      </c>
      <c r="L45" s="13" t="str">
        <f t="shared" si="14"/>
        <v>291</v>
      </c>
      <c r="M45" s="16" t="s">
        <v>74</v>
      </c>
      <c r="N45" s="16" t="s">
        <v>1149</v>
      </c>
      <c r="O45" s="16" t="s">
        <v>229</v>
      </c>
      <c r="P45" s="16" t="s">
        <v>1143</v>
      </c>
      <c r="Q45" s="16" t="s">
        <v>1144</v>
      </c>
      <c r="R45" s="16" t="s">
        <v>1145</v>
      </c>
      <c r="S45" s="16" t="s">
        <v>1148</v>
      </c>
      <c r="T45" s="16" t="s">
        <v>86</v>
      </c>
      <c r="U45" s="13" t="str">
        <f t="shared" si="15"/>
        <v>292</v>
      </c>
      <c r="V45" s="16" t="s">
        <v>85</v>
      </c>
      <c r="W45" s="16" t="s">
        <v>70</v>
      </c>
      <c r="X45" s="16" t="s">
        <v>71</v>
      </c>
      <c r="Y45" s="26">
        <v>287</v>
      </c>
      <c r="Z45" s="17">
        <v>1015154.1225000001</v>
      </c>
      <c r="AA45" s="17">
        <v>723949.88480600005</v>
      </c>
      <c r="AB45" s="17">
        <v>372996.64671300002</v>
      </c>
      <c r="AC45" s="18" t="s">
        <v>72</v>
      </c>
      <c r="AD45" s="18" t="s">
        <v>72</v>
      </c>
      <c r="AE45" s="18" t="s">
        <v>72</v>
      </c>
      <c r="AF45" s="17">
        <v>7590</v>
      </c>
      <c r="AG45" s="17">
        <v>4193</v>
      </c>
      <c r="AH45" s="17">
        <v>5371</v>
      </c>
      <c r="AI45" s="29">
        <f t="shared" si="16"/>
        <v>2.8271569177418178E-4</v>
      </c>
      <c r="AJ45" s="21" t="str">
        <f>VLOOKUP(C45,Richtungsmatrix!$A$2:$E$133,5,FALSE)</f>
        <v>vertikal</v>
      </c>
      <c r="AK45" s="24" t="s">
        <v>1149</v>
      </c>
      <c r="AL45" s="24" t="s">
        <v>229</v>
      </c>
      <c r="AM45" s="50" t="s">
        <v>1209</v>
      </c>
      <c r="AN45" s="34">
        <v>42599</v>
      </c>
      <c r="AO45" s="51"/>
      <c r="AP45" s="33">
        <v>42589</v>
      </c>
      <c r="AQ45" s="37">
        <v>2188.0700000000002</v>
      </c>
      <c r="AR45" s="48">
        <v>4362.9400000000005</v>
      </c>
      <c r="AS45" s="33">
        <v>42597</v>
      </c>
      <c r="AT45" s="35">
        <v>2162.31</v>
      </c>
      <c r="AU45" s="39">
        <v>4503.6500000000005</v>
      </c>
      <c r="AV45" s="33">
        <v>42598</v>
      </c>
      <c r="AW45" s="35">
        <v>2129.69</v>
      </c>
      <c r="AX45" s="39">
        <v>4476.07</v>
      </c>
      <c r="AY45" s="33">
        <v>42600</v>
      </c>
      <c r="AZ45" s="36">
        <v>2129.2600000000002</v>
      </c>
      <c r="BA45" s="48">
        <v>4441.2</v>
      </c>
      <c r="BB45" s="33">
        <v>42601</v>
      </c>
      <c r="BC45" s="35">
        <v>2124.3200000000002</v>
      </c>
      <c r="BD45" s="39">
        <v>4436.09</v>
      </c>
      <c r="BE45" s="33">
        <v>42609</v>
      </c>
      <c r="BF45" s="35">
        <v>2191.9299999999998</v>
      </c>
      <c r="BG45" s="39">
        <v>4399.46</v>
      </c>
      <c r="BH45" s="40">
        <f t="shared" si="17"/>
        <v>1.7641117514519689E-3</v>
      </c>
      <c r="BI45" s="40">
        <f t="shared" si="18"/>
        <v>-1.7569173707747687E-2</v>
      </c>
      <c r="BJ45" s="40">
        <f t="shared" si="19"/>
        <v>-2.0190731984459642E-4</v>
      </c>
      <c r="BK45" s="40">
        <f t="shared" si="20"/>
        <v>8.3705024593507815E-3</v>
      </c>
      <c r="BL45" s="40">
        <f t="shared" si="21"/>
        <v>-1.5001165721137411E-2</v>
      </c>
      <c r="BM45" s="40">
        <f t="shared" si="22"/>
        <v>-7.7903160585066633E-3</v>
      </c>
      <c r="BN45" s="42">
        <f t="shared" si="23"/>
        <v>-6.6063907078988127E-3</v>
      </c>
      <c r="BO45" s="52">
        <v>75</v>
      </c>
      <c r="BP45" s="42">
        <f t="shared" si="24"/>
        <v>-2.5680079866102767E-3</v>
      </c>
      <c r="BQ45" s="52">
        <v>68</v>
      </c>
      <c r="BR45" s="42">
        <f t="shared" si="25"/>
        <v>7.5884087386620669E-3</v>
      </c>
      <c r="BS45" s="52">
        <v>62</v>
      </c>
      <c r="BT45" s="50" t="str">
        <f t="shared" si="26"/>
        <v>vertikal</v>
      </c>
      <c r="BU45" s="52">
        <f t="shared" si="27"/>
        <v>6</v>
      </c>
    </row>
    <row r="46" spans="1:73" ht="23" customHeight="1">
      <c r="A46" s="13" t="s">
        <v>241</v>
      </c>
      <c r="B46" s="31">
        <v>1601413703</v>
      </c>
      <c r="C46" s="23">
        <v>2910029201</v>
      </c>
      <c r="D46" s="33">
        <v>41204</v>
      </c>
      <c r="E46" s="33">
        <v>41361</v>
      </c>
      <c r="F46" s="33">
        <v>41204</v>
      </c>
      <c r="G46" s="13" t="s">
        <v>148</v>
      </c>
      <c r="H46" s="13" t="s">
        <v>149</v>
      </c>
      <c r="I46" s="13" t="s">
        <v>152</v>
      </c>
      <c r="J46" s="13" t="s">
        <v>153</v>
      </c>
      <c r="K46" s="13" t="s">
        <v>73</v>
      </c>
      <c r="L46" s="13" t="str">
        <f t="shared" si="14"/>
        <v>291</v>
      </c>
      <c r="M46" s="13" t="s">
        <v>74</v>
      </c>
      <c r="N46" s="13" t="s">
        <v>155</v>
      </c>
      <c r="O46" s="13" t="s">
        <v>156</v>
      </c>
      <c r="P46" s="13" t="s">
        <v>242</v>
      </c>
      <c r="Q46" s="13" t="s">
        <v>98</v>
      </c>
      <c r="R46" s="13" t="s">
        <v>243</v>
      </c>
      <c r="S46" s="13" t="s">
        <v>244</v>
      </c>
      <c r="T46" s="13" t="s">
        <v>86</v>
      </c>
      <c r="U46" s="13" t="str">
        <f t="shared" si="15"/>
        <v>292</v>
      </c>
      <c r="V46" s="13" t="s">
        <v>85</v>
      </c>
      <c r="W46" s="13" t="s">
        <v>70</v>
      </c>
      <c r="X46" s="13" t="s">
        <v>71</v>
      </c>
      <c r="Y46" s="25">
        <v>593893</v>
      </c>
      <c r="Z46" s="15">
        <v>12857862.9986238</v>
      </c>
      <c r="AA46" s="15">
        <v>17347720.7320677</v>
      </c>
      <c r="AB46" s="15">
        <v>11396757.9945242</v>
      </c>
      <c r="AC46" s="15">
        <v>1196186.09352748</v>
      </c>
      <c r="AD46" s="15">
        <v>599258.32786612306</v>
      </c>
      <c r="AE46" s="15">
        <v>494063.90766067099</v>
      </c>
      <c r="AF46" s="15">
        <v>331367.55179792299</v>
      </c>
      <c r="AG46" s="15">
        <v>380626.54148696997</v>
      </c>
      <c r="AH46" s="15">
        <v>424005.17591054901</v>
      </c>
      <c r="AI46" s="29">
        <f t="shared" si="16"/>
        <v>4.6189090680431533E-2</v>
      </c>
      <c r="AJ46" s="21" t="str">
        <f>VLOOKUP(C46,Richtungsmatrix!$A$2:$E$133,5,FALSE)</f>
        <v>vertikal</v>
      </c>
      <c r="AK46" s="24" t="s">
        <v>155</v>
      </c>
      <c r="AL46" s="24" t="s">
        <v>156</v>
      </c>
      <c r="AM46" s="50" t="s">
        <v>1223</v>
      </c>
      <c r="AN46" s="34">
        <v>41204</v>
      </c>
      <c r="AO46" s="51"/>
      <c r="AP46" s="33">
        <v>41194</v>
      </c>
      <c r="AQ46" s="37">
        <v>2245.54</v>
      </c>
      <c r="AR46" s="47">
        <v>717.34</v>
      </c>
      <c r="AS46" s="33">
        <v>41202</v>
      </c>
      <c r="AT46" s="35">
        <v>2389.2800000000002</v>
      </c>
      <c r="AU46" s="39">
        <v>749.01</v>
      </c>
      <c r="AV46" s="33">
        <v>41203</v>
      </c>
      <c r="AW46" s="35">
        <v>2389.2800000000002</v>
      </c>
      <c r="AX46" s="39">
        <v>749.01</v>
      </c>
      <c r="AY46" s="33">
        <v>41205</v>
      </c>
      <c r="AZ46" s="36">
        <v>2419.48</v>
      </c>
      <c r="BA46" s="48">
        <v>757.32</v>
      </c>
      <c r="BB46" s="33">
        <v>41206</v>
      </c>
      <c r="BC46" s="35">
        <v>2344.4900000000002</v>
      </c>
      <c r="BD46" s="39">
        <v>741.06000000000006</v>
      </c>
      <c r="BE46" s="33">
        <v>41214</v>
      </c>
      <c r="BF46" s="35">
        <v>2361.15</v>
      </c>
      <c r="BG46" s="39">
        <v>743.02</v>
      </c>
      <c r="BH46" s="40">
        <f t="shared" si="17"/>
        <v>5.1484275497207799E-2</v>
      </c>
      <c r="BI46" s="40">
        <f t="shared" si="18"/>
        <v>-1.8746233174847582E-2</v>
      </c>
      <c r="BJ46" s="40">
        <f t="shared" si="19"/>
        <v>1.2639791066764827E-2</v>
      </c>
      <c r="BK46" s="40">
        <f t="shared" si="20"/>
        <v>3.5798923801823257E-2</v>
      </c>
      <c r="BL46" s="40">
        <f t="shared" si="21"/>
        <v>-1.06140104938518E-2</v>
      </c>
      <c r="BM46" s="40">
        <f t="shared" si="22"/>
        <v>1.1094644931309405E-2</v>
      </c>
      <c r="BN46" s="42">
        <f t="shared" si="23"/>
        <v>1.5685351695384542E-2</v>
      </c>
      <c r="BO46" s="52">
        <v>60</v>
      </c>
      <c r="BP46" s="42">
        <f t="shared" si="24"/>
        <v>-8.132222680995782E-3</v>
      </c>
      <c r="BQ46" s="52">
        <v>79</v>
      </c>
      <c r="BR46" s="42">
        <f t="shared" si="25"/>
        <v>1.5451461354554219E-3</v>
      </c>
      <c r="BS46" s="52">
        <v>73</v>
      </c>
      <c r="BT46" s="50" t="str">
        <f t="shared" si="26"/>
        <v>vertikal</v>
      </c>
      <c r="BU46" s="52">
        <f t="shared" si="27"/>
        <v>6</v>
      </c>
    </row>
    <row r="47" spans="1:73" ht="23" customHeight="1">
      <c r="A47" s="13" t="s">
        <v>31</v>
      </c>
      <c r="B47" s="31">
        <v>1909220146</v>
      </c>
      <c r="C47" s="23">
        <v>2910058290</v>
      </c>
      <c r="D47" s="33">
        <v>42219</v>
      </c>
      <c r="E47" s="33">
        <v>42345</v>
      </c>
      <c r="F47" s="33">
        <v>42104</v>
      </c>
      <c r="G47" s="13" t="s">
        <v>107</v>
      </c>
      <c r="H47" s="13" t="s">
        <v>88</v>
      </c>
      <c r="I47" s="13" t="s">
        <v>110</v>
      </c>
      <c r="J47" s="13" t="s">
        <v>111</v>
      </c>
      <c r="K47" s="13" t="s">
        <v>73</v>
      </c>
      <c r="L47" s="13" t="str">
        <f t="shared" si="14"/>
        <v>291</v>
      </c>
      <c r="M47" s="13" t="s">
        <v>74</v>
      </c>
      <c r="N47" s="13" t="s">
        <v>113</v>
      </c>
      <c r="O47" s="13" t="s">
        <v>96</v>
      </c>
      <c r="P47" s="13" t="s">
        <v>108</v>
      </c>
      <c r="Q47" s="13" t="s">
        <v>68</v>
      </c>
      <c r="R47" s="13" t="s">
        <v>109</v>
      </c>
      <c r="S47" s="13" t="s">
        <v>112</v>
      </c>
      <c r="T47" s="13" t="s">
        <v>115</v>
      </c>
      <c r="U47" s="13" t="str">
        <f t="shared" si="15"/>
        <v>582</v>
      </c>
      <c r="V47" s="13" t="s">
        <v>114</v>
      </c>
      <c r="W47" s="13" t="s">
        <v>70</v>
      </c>
      <c r="X47" s="13" t="s">
        <v>71</v>
      </c>
      <c r="Y47" s="15">
        <v>2800000</v>
      </c>
      <c r="Z47" s="15">
        <v>27108576.293945</v>
      </c>
      <c r="AA47" s="15">
        <v>28978947.692871001</v>
      </c>
      <c r="AB47" s="15">
        <v>27829729.125976998</v>
      </c>
      <c r="AC47" s="14" t="s">
        <v>72</v>
      </c>
      <c r="AD47" s="14" t="s">
        <v>72</v>
      </c>
      <c r="AE47" s="14" t="s">
        <v>72</v>
      </c>
      <c r="AF47" s="15">
        <v>1009000</v>
      </c>
      <c r="AG47" s="15">
        <v>3156000</v>
      </c>
      <c r="AH47" s="15">
        <v>4058000</v>
      </c>
      <c r="AI47" s="29">
        <f t="shared" si="16"/>
        <v>0.10328834571166362</v>
      </c>
      <c r="AJ47" s="21" t="str">
        <f>VLOOKUP(C47,Richtungsmatrix!$A$2:$E$133,5,FALSE)</f>
        <v>vertikal</v>
      </c>
      <c r="AK47" s="24" t="s">
        <v>113</v>
      </c>
      <c r="AL47" s="24" t="s">
        <v>96</v>
      </c>
      <c r="AM47" s="22" t="s">
        <v>1225</v>
      </c>
      <c r="AN47" s="34">
        <v>42219</v>
      </c>
      <c r="AO47" s="51"/>
      <c r="AP47" s="33">
        <v>42209</v>
      </c>
      <c r="AQ47" s="38">
        <v>6945.7</v>
      </c>
      <c r="AR47" s="48">
        <v>11467.83</v>
      </c>
      <c r="AS47" s="33">
        <v>42217</v>
      </c>
      <c r="AT47" s="35">
        <v>7118.24</v>
      </c>
      <c r="AU47" s="39">
        <v>11271.31</v>
      </c>
      <c r="AV47" s="33">
        <v>42218</v>
      </c>
      <c r="AW47" s="35">
        <v>7118.24</v>
      </c>
      <c r="AX47" s="39">
        <v>11271.31</v>
      </c>
      <c r="AY47" s="33">
        <v>42220</v>
      </c>
      <c r="AZ47" s="36">
        <v>7130.91</v>
      </c>
      <c r="BA47" s="48">
        <v>11408.23</v>
      </c>
      <c r="BB47" s="33">
        <v>42221</v>
      </c>
      <c r="BC47" s="35">
        <v>7130.92</v>
      </c>
      <c r="BD47" s="39">
        <v>11503.210000000001</v>
      </c>
      <c r="BE47" s="33">
        <v>42229</v>
      </c>
      <c r="BF47" s="35">
        <v>6966.02</v>
      </c>
      <c r="BG47" s="39">
        <v>11098.17</v>
      </c>
      <c r="BH47" s="40">
        <f t="shared" si="17"/>
        <v>2.9255510603682922E-3</v>
      </c>
      <c r="BI47" s="40">
        <f t="shared" si="18"/>
        <v>1.7813392074446099E-3</v>
      </c>
      <c r="BJ47" s="40">
        <f t="shared" si="19"/>
        <v>1.7799343657982636E-3</v>
      </c>
      <c r="BK47" s="40">
        <f t="shared" si="20"/>
        <v>-3.2234520393134569E-2</v>
      </c>
      <c r="BL47" s="40">
        <f t="shared" si="21"/>
        <v>2.0574360921667534E-2</v>
      </c>
      <c r="BM47" s="40">
        <f t="shared" si="22"/>
        <v>1.2147656306143562E-2</v>
      </c>
      <c r="BN47" s="42">
        <f t="shared" si="23"/>
        <v>3.5160071453502861E-2</v>
      </c>
      <c r="BO47" s="52">
        <v>49</v>
      </c>
      <c r="BP47" s="42">
        <f t="shared" si="24"/>
        <v>-1.8793021714222924E-2</v>
      </c>
      <c r="BQ47" s="52">
        <v>94</v>
      </c>
      <c r="BR47" s="42">
        <f t="shared" si="25"/>
        <v>-1.0367721940345298E-2</v>
      </c>
      <c r="BS47" s="52">
        <v>88</v>
      </c>
      <c r="BT47" s="50" t="str">
        <f t="shared" si="26"/>
        <v>vertikal</v>
      </c>
      <c r="BU47" s="52">
        <f t="shared" si="27"/>
        <v>6</v>
      </c>
    </row>
    <row r="48" spans="1:73" ht="33.5" customHeight="1">
      <c r="A48" s="13" t="s">
        <v>126</v>
      </c>
      <c r="B48" s="31">
        <v>1909221804</v>
      </c>
      <c r="C48" s="23">
        <v>2910029320</v>
      </c>
      <c r="D48" s="33">
        <v>42201</v>
      </c>
      <c r="E48" s="33">
        <v>42373</v>
      </c>
      <c r="F48" s="33">
        <v>42109</v>
      </c>
      <c r="G48" s="13" t="s">
        <v>127</v>
      </c>
      <c r="H48" s="13" t="s">
        <v>128</v>
      </c>
      <c r="I48" s="13" t="s">
        <v>131</v>
      </c>
      <c r="J48" s="13" t="s">
        <v>132</v>
      </c>
      <c r="K48" s="13" t="s">
        <v>73</v>
      </c>
      <c r="L48" s="13" t="str">
        <f t="shared" si="14"/>
        <v>291</v>
      </c>
      <c r="M48" s="13" t="s">
        <v>74</v>
      </c>
      <c r="N48" s="13" t="s">
        <v>134</v>
      </c>
      <c r="O48" s="13" t="s">
        <v>135</v>
      </c>
      <c r="P48" s="13" t="s">
        <v>129</v>
      </c>
      <c r="Q48" s="13" t="s">
        <v>88</v>
      </c>
      <c r="R48" s="13" t="s">
        <v>130</v>
      </c>
      <c r="S48" s="13" t="s">
        <v>133</v>
      </c>
      <c r="T48" s="13" t="s">
        <v>103</v>
      </c>
      <c r="U48" s="13" t="str">
        <f t="shared" si="15"/>
        <v>293</v>
      </c>
      <c r="V48" s="13" t="s">
        <v>104</v>
      </c>
      <c r="W48" s="13" t="s">
        <v>70</v>
      </c>
      <c r="X48" s="13" t="s">
        <v>71</v>
      </c>
      <c r="Y48" s="25">
        <v>2450000</v>
      </c>
      <c r="Z48" s="15">
        <v>15790946.878768999</v>
      </c>
      <c r="AA48" s="14" t="s">
        <v>72</v>
      </c>
      <c r="AB48" s="14" t="s">
        <v>72</v>
      </c>
      <c r="AC48" s="14" t="s">
        <v>72</v>
      </c>
      <c r="AD48" s="14" t="s">
        <v>72</v>
      </c>
      <c r="AE48" s="14" t="s">
        <v>72</v>
      </c>
      <c r="AF48" s="14" t="s">
        <v>72</v>
      </c>
      <c r="AG48" s="14" t="s">
        <v>72</v>
      </c>
      <c r="AH48" s="14" t="s">
        <v>72</v>
      </c>
      <c r="AI48" s="29">
        <f t="shared" si="16"/>
        <v>0.15515219060701396</v>
      </c>
      <c r="AJ48" s="21" t="str">
        <f>VLOOKUP(C48,Richtungsmatrix!$A$2:$E$133,5,FALSE)</f>
        <v>vertikal</v>
      </c>
      <c r="AK48" s="24" t="s">
        <v>134</v>
      </c>
      <c r="AL48" s="24" t="s">
        <v>135</v>
      </c>
      <c r="AM48" s="43" t="s">
        <v>1219</v>
      </c>
      <c r="AN48" s="34">
        <v>42201</v>
      </c>
      <c r="AO48" s="51"/>
      <c r="AP48" s="33">
        <v>42191</v>
      </c>
      <c r="AQ48" s="38">
        <v>3429.2200000000003</v>
      </c>
      <c r="AR48" s="47">
        <v>14594.64</v>
      </c>
      <c r="AS48" s="33">
        <v>42199</v>
      </c>
      <c r="AT48" s="35">
        <v>3352.46</v>
      </c>
      <c r="AU48" s="39">
        <v>14527.03</v>
      </c>
      <c r="AV48" s="33">
        <v>42200</v>
      </c>
      <c r="AW48" s="35">
        <v>3348.26</v>
      </c>
      <c r="AX48" s="39">
        <v>14608.86</v>
      </c>
      <c r="AY48" s="33">
        <v>42202</v>
      </c>
      <c r="AZ48" s="36">
        <v>3243.91</v>
      </c>
      <c r="BA48" s="47">
        <v>14738.300000000001</v>
      </c>
      <c r="BB48" s="33">
        <v>42203</v>
      </c>
      <c r="BC48" s="35">
        <v>3243.91</v>
      </c>
      <c r="BD48" s="39">
        <v>14738.300000000001</v>
      </c>
      <c r="BE48" s="33">
        <v>42211</v>
      </c>
      <c r="BF48" s="35">
        <v>3227.11</v>
      </c>
      <c r="BG48" s="39">
        <v>14260.130000000001</v>
      </c>
      <c r="BH48" s="40">
        <f t="shared" si="17"/>
        <v>-5.8937600970483062E-2</v>
      </c>
      <c r="BI48" s="40">
        <f t="shared" si="18"/>
        <v>-3.2379208103899826E-2</v>
      </c>
      <c r="BJ48" s="40">
        <f t="shared" si="19"/>
        <v>-3.1165441154510254E-2</v>
      </c>
      <c r="BK48" s="40">
        <f t="shared" si="20"/>
        <v>-2.2920058322781434E-2</v>
      </c>
      <c r="BL48" s="40">
        <f t="shared" si="21"/>
        <v>1.4543234233012514E-2</v>
      </c>
      <c r="BM48" s="40">
        <f t="shared" si="22"/>
        <v>8.8603765112404975E-3</v>
      </c>
      <c r="BN48" s="42">
        <f t="shared" si="23"/>
        <v>-3.6017542647701628E-2</v>
      </c>
      <c r="BO48" s="52">
        <v>95</v>
      </c>
      <c r="BP48" s="42">
        <f t="shared" si="24"/>
        <v>-4.692244233691234E-2</v>
      </c>
      <c r="BQ48" s="52">
        <v>120</v>
      </c>
      <c r="BR48" s="42">
        <f t="shared" si="25"/>
        <v>-4.0025817665750751E-2</v>
      </c>
      <c r="BS48" s="52">
        <v>114</v>
      </c>
      <c r="BT48" s="50" t="str">
        <f t="shared" si="26"/>
        <v>vertikal</v>
      </c>
      <c r="BU48" s="52">
        <f t="shared" si="27"/>
        <v>6</v>
      </c>
    </row>
    <row r="49" spans="1:73" ht="33.5" customHeight="1">
      <c r="A49" s="13" t="s">
        <v>860</v>
      </c>
      <c r="B49" s="31">
        <v>1601411756</v>
      </c>
      <c r="C49" s="23">
        <v>4511129201</v>
      </c>
      <c r="D49" s="33">
        <v>41198</v>
      </c>
      <c r="E49" s="33">
        <v>41198</v>
      </c>
      <c r="F49" s="33">
        <v>41198</v>
      </c>
      <c r="G49" s="13" t="s">
        <v>765</v>
      </c>
      <c r="H49" s="13" t="s">
        <v>98</v>
      </c>
      <c r="I49" s="13" t="s">
        <v>768</v>
      </c>
      <c r="J49" s="13" t="s">
        <v>769</v>
      </c>
      <c r="K49" s="13" t="s">
        <v>770</v>
      </c>
      <c r="L49" s="13" t="str">
        <f t="shared" si="14"/>
        <v>451</v>
      </c>
      <c r="M49" s="13" t="s">
        <v>771</v>
      </c>
      <c r="N49" s="13" t="s">
        <v>773</v>
      </c>
      <c r="O49" s="13" t="s">
        <v>534</v>
      </c>
      <c r="P49" s="13" t="s">
        <v>861</v>
      </c>
      <c r="Q49" s="13" t="s">
        <v>98</v>
      </c>
      <c r="R49" s="19"/>
      <c r="S49" s="13" t="s">
        <v>862</v>
      </c>
      <c r="T49" s="13" t="s">
        <v>86</v>
      </c>
      <c r="U49" s="13" t="str">
        <f t="shared" si="15"/>
        <v>292</v>
      </c>
      <c r="V49" s="13" t="s">
        <v>85</v>
      </c>
      <c r="W49" s="13" t="s">
        <v>70</v>
      </c>
      <c r="X49" s="13" t="s">
        <v>71</v>
      </c>
      <c r="Y49" s="25">
        <v>10038</v>
      </c>
      <c r="Z49" s="15">
        <v>78918.318803474496</v>
      </c>
      <c r="AA49" s="15">
        <v>106143.337952609</v>
      </c>
      <c r="AB49" s="14" t="s">
        <v>72</v>
      </c>
      <c r="AC49" s="14" t="s">
        <v>72</v>
      </c>
      <c r="AD49" s="14" t="s">
        <v>72</v>
      </c>
      <c r="AE49" s="14" t="s">
        <v>72</v>
      </c>
      <c r="AF49" s="14" t="s">
        <v>72</v>
      </c>
      <c r="AG49" s="15">
        <v>0</v>
      </c>
      <c r="AH49" s="14" t="s">
        <v>72</v>
      </c>
      <c r="AI49" s="29">
        <f t="shared" si="16"/>
        <v>0.1271948028314823</v>
      </c>
      <c r="AJ49" s="21" t="str">
        <f>VLOOKUP(C49,Richtungsmatrix!$A$2:$E$133,5,FALSE)</f>
        <v>vertikal</v>
      </c>
      <c r="AK49" s="24" t="s">
        <v>773</v>
      </c>
      <c r="AL49" s="24" t="s">
        <v>534</v>
      </c>
      <c r="AM49" s="44" t="s">
        <v>1217</v>
      </c>
      <c r="AN49" s="34">
        <v>41198</v>
      </c>
      <c r="AO49" s="51"/>
      <c r="AP49" s="33">
        <v>41188</v>
      </c>
      <c r="AQ49" s="37">
        <v>0.52</v>
      </c>
      <c r="AR49" s="47">
        <v>23.82</v>
      </c>
      <c r="AS49" s="33">
        <v>41196</v>
      </c>
      <c r="AT49" s="35">
        <v>0.47000000000000003</v>
      </c>
      <c r="AU49" s="39">
        <v>23.46</v>
      </c>
      <c r="AV49" s="33">
        <v>41197</v>
      </c>
      <c r="AW49" s="35">
        <v>0.47000000000000003</v>
      </c>
      <c r="AX49" s="39">
        <v>23.28</v>
      </c>
      <c r="AY49" s="33">
        <v>41199</v>
      </c>
      <c r="AZ49" s="36">
        <v>0.47000000000000003</v>
      </c>
      <c r="BA49" s="48">
        <v>24.040000000000003</v>
      </c>
      <c r="BB49" s="33">
        <v>41200</v>
      </c>
      <c r="BC49" s="35">
        <v>0.47000000000000003</v>
      </c>
      <c r="BD49" s="39">
        <v>24.42</v>
      </c>
      <c r="BE49" s="33">
        <v>41208</v>
      </c>
      <c r="BF49" s="35">
        <v>0.46</v>
      </c>
      <c r="BG49" s="39">
        <v>23.89</v>
      </c>
      <c r="BH49" s="40">
        <f t="shared" si="17"/>
        <v>-0.11538461538461542</v>
      </c>
      <c r="BI49" s="40">
        <f t="shared" si="18"/>
        <v>0</v>
      </c>
      <c r="BJ49" s="40">
        <f t="shared" si="19"/>
        <v>0</v>
      </c>
      <c r="BK49" s="40">
        <f t="shared" si="20"/>
        <v>2.9387069689337242E-3</v>
      </c>
      <c r="BL49" s="40">
        <f t="shared" si="21"/>
        <v>4.0920716112532007E-2</v>
      </c>
      <c r="BM49" s="40">
        <f t="shared" si="22"/>
        <v>3.2646048109965742E-2</v>
      </c>
      <c r="BN49" s="42">
        <f t="shared" si="23"/>
        <v>-0.11832332235354914</v>
      </c>
      <c r="BO49" s="52">
        <v>123</v>
      </c>
      <c r="BP49" s="42">
        <f t="shared" si="24"/>
        <v>-4.0920716112532007E-2</v>
      </c>
      <c r="BQ49" s="52">
        <v>114</v>
      </c>
      <c r="BR49" s="42">
        <f t="shared" si="25"/>
        <v>-3.2646048109965742E-2</v>
      </c>
      <c r="BS49" s="52">
        <v>109</v>
      </c>
      <c r="BT49" s="50" t="str">
        <f t="shared" si="26"/>
        <v>vertikal</v>
      </c>
      <c r="BU49" s="52">
        <f t="shared" si="27"/>
        <v>5</v>
      </c>
    </row>
    <row r="50" spans="1:73" ht="43.25" customHeight="1">
      <c r="A50" s="16" t="s">
        <v>35</v>
      </c>
      <c r="B50" s="32">
        <v>1909451868</v>
      </c>
      <c r="C50" s="23">
        <v>2910043210</v>
      </c>
      <c r="D50" s="33">
        <v>42583</v>
      </c>
      <c r="E50" s="33">
        <v>42695</v>
      </c>
      <c r="F50" s="33">
        <v>42542</v>
      </c>
      <c r="G50" s="16" t="s">
        <v>116</v>
      </c>
      <c r="H50" s="16" t="s">
        <v>98</v>
      </c>
      <c r="I50" s="16" t="s">
        <v>119</v>
      </c>
      <c r="J50" s="16" t="s">
        <v>120</v>
      </c>
      <c r="K50" s="16" t="s">
        <v>73</v>
      </c>
      <c r="L50" s="13" t="str">
        <f t="shared" si="14"/>
        <v>291</v>
      </c>
      <c r="M50" s="16" t="s">
        <v>74</v>
      </c>
      <c r="N50" s="16" t="s">
        <v>122</v>
      </c>
      <c r="O50" s="16" t="s">
        <v>123</v>
      </c>
      <c r="P50" s="16" t="s">
        <v>117</v>
      </c>
      <c r="Q50" s="16" t="s">
        <v>98</v>
      </c>
      <c r="R50" s="16" t="s">
        <v>118</v>
      </c>
      <c r="S50" s="16" t="s">
        <v>121</v>
      </c>
      <c r="T50" s="16" t="s">
        <v>125</v>
      </c>
      <c r="U50" s="13" t="str">
        <f t="shared" si="15"/>
        <v>432</v>
      </c>
      <c r="V50" s="16" t="s">
        <v>124</v>
      </c>
      <c r="W50" s="16" t="s">
        <v>70</v>
      </c>
      <c r="X50" s="16" t="s">
        <v>71</v>
      </c>
      <c r="Y50" s="26">
        <v>2455342</v>
      </c>
      <c r="Z50" s="17">
        <v>32752056.7864464</v>
      </c>
      <c r="AA50" s="18" t="s">
        <v>72</v>
      </c>
      <c r="AB50" s="18" t="s">
        <v>72</v>
      </c>
      <c r="AC50" s="18" t="s">
        <v>72</v>
      </c>
      <c r="AD50" s="18" t="s">
        <v>72</v>
      </c>
      <c r="AE50" s="18" t="s">
        <v>72</v>
      </c>
      <c r="AF50" s="18" t="s">
        <v>72</v>
      </c>
      <c r="AG50" s="18" t="s">
        <v>72</v>
      </c>
      <c r="AH50" s="18" t="s">
        <v>72</v>
      </c>
      <c r="AI50" s="29">
        <f t="shared" si="16"/>
        <v>7.4967566648091566E-2</v>
      </c>
      <c r="AJ50" s="21" t="str">
        <f>VLOOKUP(C50,Richtungsmatrix!$A$2:$E$133,5,FALSE)</f>
        <v>lateral</v>
      </c>
      <c r="AK50" s="24" t="s">
        <v>122</v>
      </c>
      <c r="AL50" s="24" t="s">
        <v>123</v>
      </c>
      <c r="AM50" s="44" t="s">
        <v>1217</v>
      </c>
      <c r="AN50" s="34">
        <v>42583</v>
      </c>
      <c r="AO50" s="51"/>
      <c r="AP50" s="33">
        <v>42573</v>
      </c>
      <c r="AQ50" s="38">
        <v>930.39</v>
      </c>
      <c r="AR50" s="47">
        <v>67.320000000000007</v>
      </c>
      <c r="AS50" s="33">
        <v>42581</v>
      </c>
      <c r="AT50" s="35">
        <v>982.80000000000007</v>
      </c>
      <c r="AU50" s="39">
        <v>70.650000000000006</v>
      </c>
      <c r="AV50" s="33">
        <v>42582</v>
      </c>
      <c r="AW50" s="35">
        <v>982.80000000000007</v>
      </c>
      <c r="AX50" s="39">
        <v>70.650000000000006</v>
      </c>
      <c r="AY50" s="33">
        <v>42584</v>
      </c>
      <c r="AZ50" s="36">
        <v>951.03</v>
      </c>
      <c r="BA50" s="47">
        <v>71.41</v>
      </c>
      <c r="BB50" s="33">
        <v>42585</v>
      </c>
      <c r="BC50" s="35">
        <v>945.12</v>
      </c>
      <c r="BD50" s="39">
        <v>71.320000000000007</v>
      </c>
      <c r="BE50" s="33">
        <v>42593</v>
      </c>
      <c r="BF50" s="35">
        <v>941.44</v>
      </c>
      <c r="BG50" s="39">
        <v>70.67</v>
      </c>
      <c r="BH50" s="40">
        <f t="shared" si="17"/>
        <v>1.1876739861778507E-2</v>
      </c>
      <c r="BI50" s="40">
        <f t="shared" si="18"/>
        <v>-3.8339438339438425E-2</v>
      </c>
      <c r="BJ50" s="40">
        <f t="shared" si="19"/>
        <v>-3.2326007326007433E-2</v>
      </c>
      <c r="BK50" s="40">
        <f t="shared" si="20"/>
        <v>4.9762329174093844E-2</v>
      </c>
      <c r="BL50" s="40">
        <f t="shared" si="21"/>
        <v>9.4833687190374327E-3</v>
      </c>
      <c r="BM50" s="40">
        <f t="shared" si="22"/>
        <v>1.0757254069355904E-2</v>
      </c>
      <c r="BN50" s="42">
        <f t="shared" si="23"/>
        <v>-3.7885589312315338E-2</v>
      </c>
      <c r="BO50" s="52">
        <v>100</v>
      </c>
      <c r="BP50" s="42">
        <f t="shared" si="24"/>
        <v>-4.7822807058475858E-2</v>
      </c>
      <c r="BQ50" s="52">
        <v>121</v>
      </c>
      <c r="BR50" s="42">
        <f t="shared" si="25"/>
        <v>-4.3083261395363337E-2</v>
      </c>
      <c r="BS50" s="52">
        <v>116</v>
      </c>
      <c r="BT50" s="50" t="str">
        <f t="shared" si="26"/>
        <v>lateral</v>
      </c>
      <c r="BU50" s="52">
        <f t="shared" si="27"/>
        <v>5</v>
      </c>
    </row>
    <row r="51" spans="1:73" ht="33.5" customHeight="1">
      <c r="A51" s="13" t="s">
        <v>567</v>
      </c>
      <c r="B51" s="31">
        <v>1601407706</v>
      </c>
      <c r="C51" s="23">
        <v>2932046690</v>
      </c>
      <c r="D51" s="33">
        <v>41184</v>
      </c>
      <c r="E51" s="33">
        <v>41184</v>
      </c>
      <c r="F51" s="33">
        <v>41184</v>
      </c>
      <c r="G51" s="13" t="s">
        <v>201</v>
      </c>
      <c r="H51" s="13" t="s">
        <v>98</v>
      </c>
      <c r="I51" s="13" t="s">
        <v>205</v>
      </c>
      <c r="J51" s="13" t="s">
        <v>206</v>
      </c>
      <c r="K51" s="13" t="s">
        <v>103</v>
      </c>
      <c r="L51" s="13" t="str">
        <f t="shared" si="14"/>
        <v>293</v>
      </c>
      <c r="M51" s="13" t="s">
        <v>104</v>
      </c>
      <c r="N51" s="13" t="s">
        <v>208</v>
      </c>
      <c r="O51" s="13" t="s">
        <v>75</v>
      </c>
      <c r="P51" s="13" t="s">
        <v>568</v>
      </c>
      <c r="Q51" s="13" t="s">
        <v>138</v>
      </c>
      <c r="R51" s="13" t="s">
        <v>569</v>
      </c>
      <c r="S51" s="13" t="s">
        <v>570</v>
      </c>
      <c r="T51" s="13" t="s">
        <v>572</v>
      </c>
      <c r="U51" s="13" t="str">
        <f t="shared" si="15"/>
        <v>466</v>
      </c>
      <c r="V51" s="13" t="s">
        <v>571</v>
      </c>
      <c r="W51" s="13" t="s">
        <v>70</v>
      </c>
      <c r="X51" s="13" t="s">
        <v>71</v>
      </c>
      <c r="Y51" s="25">
        <v>37237</v>
      </c>
      <c r="Z51" s="15">
        <v>7015345.7666532602</v>
      </c>
      <c r="AA51" s="14" t="s">
        <v>72</v>
      </c>
      <c r="AB51" s="14" t="s">
        <v>72</v>
      </c>
      <c r="AC51" s="14" t="s">
        <v>72</v>
      </c>
      <c r="AD51" s="14" t="s">
        <v>72</v>
      </c>
      <c r="AE51" s="14" t="s">
        <v>72</v>
      </c>
      <c r="AF51" s="14" t="s">
        <v>72</v>
      </c>
      <c r="AG51" s="14" t="s">
        <v>72</v>
      </c>
      <c r="AH51" s="14" t="s">
        <v>72</v>
      </c>
      <c r="AI51" s="29">
        <f t="shared" si="16"/>
        <v>5.3079350952311335E-3</v>
      </c>
      <c r="AJ51" s="21" t="str">
        <f>VLOOKUP(C51,Richtungsmatrix!$A$2:$E$133,5,FALSE)</f>
        <v>lateral</v>
      </c>
      <c r="AK51" s="24" t="s">
        <v>208</v>
      </c>
      <c r="AL51" s="24" t="s">
        <v>75</v>
      </c>
      <c r="AM51" s="44" t="s">
        <v>1217</v>
      </c>
      <c r="AN51" s="34">
        <v>41184</v>
      </c>
      <c r="AO51" s="51"/>
      <c r="AP51" s="33">
        <v>41174</v>
      </c>
      <c r="AQ51" s="37">
        <v>552.25</v>
      </c>
      <c r="AR51" s="47">
        <v>23.86</v>
      </c>
      <c r="AS51" s="33">
        <v>41182</v>
      </c>
      <c r="AT51" s="35">
        <v>554.66999999999996</v>
      </c>
      <c r="AU51" s="39">
        <v>23.26</v>
      </c>
      <c r="AV51" s="33">
        <v>41183</v>
      </c>
      <c r="AW51" s="35">
        <v>545.96</v>
      </c>
      <c r="AX51" s="39">
        <v>23.380000000000003</v>
      </c>
      <c r="AY51" s="33">
        <v>41185</v>
      </c>
      <c r="AZ51" s="36">
        <v>574.84</v>
      </c>
      <c r="BA51" s="48">
        <v>23.330000000000002</v>
      </c>
      <c r="BB51" s="33">
        <v>41186</v>
      </c>
      <c r="BC51" s="35">
        <v>586.58000000000004</v>
      </c>
      <c r="BD51" s="39">
        <v>23.380000000000003</v>
      </c>
      <c r="BE51" s="33">
        <v>41194</v>
      </c>
      <c r="BF51" s="35">
        <v>577.53</v>
      </c>
      <c r="BG51" s="39">
        <v>23.46</v>
      </c>
      <c r="BH51" s="40">
        <f t="shared" si="17"/>
        <v>4.5776369397917627E-2</v>
      </c>
      <c r="BI51" s="40">
        <f t="shared" si="18"/>
        <v>5.7529702345539002E-2</v>
      </c>
      <c r="BJ51" s="40">
        <f t="shared" si="19"/>
        <v>5.2897648179353718E-2</v>
      </c>
      <c r="BK51" s="40">
        <f t="shared" si="20"/>
        <v>-1.6764459346185978E-2</v>
      </c>
      <c r="BL51" s="40">
        <f t="shared" si="21"/>
        <v>5.1590713671538779E-3</v>
      </c>
      <c r="BM51" s="40">
        <f t="shared" si="22"/>
        <v>-2.1385799828913532E-3</v>
      </c>
      <c r="BN51" s="42">
        <f t="shared" si="23"/>
        <v>6.2540828744103605E-2</v>
      </c>
      <c r="BO51" s="52">
        <v>35</v>
      </c>
      <c r="BP51" s="42">
        <f t="shared" si="24"/>
        <v>5.2370630978385124E-2</v>
      </c>
      <c r="BQ51" s="52">
        <v>23</v>
      </c>
      <c r="BR51" s="42">
        <f t="shared" si="25"/>
        <v>5.5036228162245071E-2</v>
      </c>
      <c r="BS51" s="52">
        <v>19</v>
      </c>
      <c r="BT51" s="50" t="str">
        <f t="shared" si="26"/>
        <v>lateral</v>
      </c>
      <c r="BU51" s="52">
        <f t="shared" si="27"/>
        <v>4</v>
      </c>
    </row>
    <row r="52" spans="1:73" ht="33.5" customHeight="1">
      <c r="A52" s="13" t="s">
        <v>1107</v>
      </c>
      <c r="B52" s="31">
        <v>1907052643</v>
      </c>
      <c r="C52" s="23">
        <v>2931025210</v>
      </c>
      <c r="D52" s="33">
        <v>41829</v>
      </c>
      <c r="E52" s="33">
        <v>41898</v>
      </c>
      <c r="F52" s="33">
        <v>41829</v>
      </c>
      <c r="G52" s="13" t="s">
        <v>1108</v>
      </c>
      <c r="H52" s="13" t="s">
        <v>359</v>
      </c>
      <c r="I52" s="13" t="s">
        <v>1111</v>
      </c>
      <c r="J52" s="13" t="s">
        <v>361</v>
      </c>
      <c r="K52" s="13" t="s">
        <v>170</v>
      </c>
      <c r="L52" s="13" t="str">
        <f t="shared" si="14"/>
        <v>293</v>
      </c>
      <c r="M52" s="13" t="s">
        <v>169</v>
      </c>
      <c r="N52" s="13" t="s">
        <v>1113</v>
      </c>
      <c r="O52" s="13" t="s">
        <v>713</v>
      </c>
      <c r="P52" s="13" t="s">
        <v>1109</v>
      </c>
      <c r="Q52" s="13" t="s">
        <v>359</v>
      </c>
      <c r="R52" s="13" t="s">
        <v>1110</v>
      </c>
      <c r="S52" s="13" t="s">
        <v>1112</v>
      </c>
      <c r="T52" s="13" t="s">
        <v>373</v>
      </c>
      <c r="U52" s="13" t="str">
        <f t="shared" si="15"/>
        <v>252</v>
      </c>
      <c r="V52" s="13" t="s">
        <v>372</v>
      </c>
      <c r="W52" s="13" t="s">
        <v>70</v>
      </c>
      <c r="X52" s="13" t="s">
        <v>71</v>
      </c>
      <c r="Y52" s="25">
        <v>495</v>
      </c>
      <c r="Z52" s="15">
        <v>59223.801233140402</v>
      </c>
      <c r="AA52" s="15">
        <v>24589.427412474499</v>
      </c>
      <c r="AB52" s="15">
        <v>13858.764225811001</v>
      </c>
      <c r="AC52" s="15">
        <v>3218.8710863491901</v>
      </c>
      <c r="AD52" s="15">
        <v>3278.0083180776101</v>
      </c>
      <c r="AE52" s="15">
        <v>2549.1788831938502</v>
      </c>
      <c r="AF52" s="15">
        <v>3950.0821215043402</v>
      </c>
      <c r="AG52" s="15">
        <v>4306.1659779964202</v>
      </c>
      <c r="AH52" s="15">
        <v>3072.7269084326399</v>
      </c>
      <c r="AI52" s="29">
        <f t="shared" si="16"/>
        <v>8.3581261197906414E-3</v>
      </c>
      <c r="AJ52" s="21" t="str">
        <f>VLOOKUP(C52,Richtungsmatrix!$A$2:$E$133,5,FALSE)</f>
        <v>lateral</v>
      </c>
      <c r="AK52" s="24" t="s">
        <v>1113</v>
      </c>
      <c r="AL52" s="24" t="s">
        <v>713</v>
      </c>
      <c r="AM52" s="50" t="s">
        <v>1215</v>
      </c>
      <c r="AN52" s="34">
        <v>41829</v>
      </c>
      <c r="AO52" s="51"/>
      <c r="AP52" s="33">
        <v>41819</v>
      </c>
      <c r="AQ52" s="37">
        <v>208.55</v>
      </c>
      <c r="AR52" s="48">
        <v>4261.1499999999996</v>
      </c>
      <c r="AS52" s="33">
        <v>41827</v>
      </c>
      <c r="AT52" s="35">
        <v>221.33</v>
      </c>
      <c r="AU52" s="39">
        <v>4269.62</v>
      </c>
      <c r="AV52" s="33">
        <v>41828</v>
      </c>
      <c r="AW52" s="35">
        <v>214.20000000000002</v>
      </c>
      <c r="AX52" s="39">
        <v>4265.01</v>
      </c>
      <c r="AY52" s="33">
        <v>41830</v>
      </c>
      <c r="AZ52" s="36">
        <v>201.18</v>
      </c>
      <c r="BA52" s="48">
        <v>4251.16</v>
      </c>
      <c r="BB52" s="33">
        <v>41831</v>
      </c>
      <c r="BC52" s="35">
        <v>202.66</v>
      </c>
      <c r="BD52" s="39">
        <v>4214.29</v>
      </c>
      <c r="BE52" s="33">
        <v>41839</v>
      </c>
      <c r="BF52" s="35">
        <v>210.03</v>
      </c>
      <c r="BG52" s="39">
        <v>4254.75</v>
      </c>
      <c r="BH52" s="40">
        <f t="shared" si="17"/>
        <v>7.0966195157036172E-3</v>
      </c>
      <c r="BI52" s="40">
        <f t="shared" si="18"/>
        <v>-8.4353680025301636E-2</v>
      </c>
      <c r="BJ52" s="40">
        <f t="shared" si="19"/>
        <v>-6.0784313725490202E-2</v>
      </c>
      <c r="BK52" s="40">
        <f t="shared" si="20"/>
        <v>-1.5019419640237563E-3</v>
      </c>
      <c r="BL52" s="40">
        <f t="shared" si="21"/>
        <v>-1.2958998693092139E-2</v>
      </c>
      <c r="BM52" s="40">
        <f t="shared" si="22"/>
        <v>-3.2473546369177209E-3</v>
      </c>
      <c r="BN52" s="42">
        <f t="shared" si="23"/>
        <v>8.5985614797273735E-3</v>
      </c>
      <c r="BO52" s="52">
        <v>63</v>
      </c>
      <c r="BP52" s="42">
        <f t="shared" si="24"/>
        <v>-7.1394681332209498E-2</v>
      </c>
      <c r="BQ52" s="52">
        <v>125</v>
      </c>
      <c r="BR52" s="42">
        <f t="shared" si="25"/>
        <v>-5.7536959088572481E-2</v>
      </c>
      <c r="BS52" s="52">
        <v>121</v>
      </c>
      <c r="BT52" s="50" t="str">
        <f t="shared" si="26"/>
        <v>lateral</v>
      </c>
      <c r="BU52" s="52">
        <f t="shared" si="27"/>
        <v>4</v>
      </c>
    </row>
    <row r="53" spans="1:73" ht="43.25" customHeight="1">
      <c r="A53" s="16" t="s">
        <v>297</v>
      </c>
      <c r="B53" s="32">
        <v>1909425269</v>
      </c>
      <c r="C53" s="23">
        <v>2910029201</v>
      </c>
      <c r="D53" s="33">
        <v>42646</v>
      </c>
      <c r="E53" s="33">
        <v>42682</v>
      </c>
      <c r="F53" s="33">
        <v>42468</v>
      </c>
      <c r="G53" s="16" t="s">
        <v>298</v>
      </c>
      <c r="H53" s="16" t="s">
        <v>98</v>
      </c>
      <c r="I53" s="16" t="s">
        <v>300</v>
      </c>
      <c r="J53" s="16" t="s">
        <v>301</v>
      </c>
      <c r="K53" s="16" t="s">
        <v>73</v>
      </c>
      <c r="L53" s="13" t="str">
        <f t="shared" si="14"/>
        <v>291</v>
      </c>
      <c r="M53" s="16" t="s">
        <v>74</v>
      </c>
      <c r="N53" s="16" t="s">
        <v>303</v>
      </c>
      <c r="O53" s="16" t="s">
        <v>75</v>
      </c>
      <c r="P53" s="16" t="s">
        <v>299</v>
      </c>
      <c r="Q53" s="16" t="s">
        <v>98</v>
      </c>
      <c r="R53" s="20"/>
      <c r="S53" s="16" t="s">
        <v>302</v>
      </c>
      <c r="T53" s="16" t="s">
        <v>86</v>
      </c>
      <c r="U53" s="13" t="str">
        <f t="shared" si="15"/>
        <v>292</v>
      </c>
      <c r="V53" s="16" t="s">
        <v>85</v>
      </c>
      <c r="W53" s="16" t="s">
        <v>70</v>
      </c>
      <c r="X53" s="16" t="s">
        <v>71</v>
      </c>
      <c r="Y53" s="26">
        <v>452774</v>
      </c>
      <c r="Z53" s="17">
        <v>614109.38368387299</v>
      </c>
      <c r="AA53" s="18" t="s">
        <v>72</v>
      </c>
      <c r="AB53" s="18" t="s">
        <v>72</v>
      </c>
      <c r="AC53" s="18" t="s">
        <v>72</v>
      </c>
      <c r="AD53" s="18" t="s">
        <v>72</v>
      </c>
      <c r="AE53" s="18" t="s">
        <v>72</v>
      </c>
      <c r="AF53" s="18" t="s">
        <v>72</v>
      </c>
      <c r="AG53" s="18" t="s">
        <v>72</v>
      </c>
      <c r="AH53" s="18" t="s">
        <v>72</v>
      </c>
      <c r="AI53" s="29">
        <f t="shared" si="16"/>
        <v>0.73728559118236159</v>
      </c>
      <c r="AJ53" s="21" t="str">
        <f>VLOOKUP(C53,Richtungsmatrix!$A$2:$E$133,5,FALSE)</f>
        <v>vertikal</v>
      </c>
      <c r="AK53" s="24" t="s">
        <v>303</v>
      </c>
      <c r="AL53" s="24" t="s">
        <v>75</v>
      </c>
      <c r="AM53" s="44" t="s">
        <v>1217</v>
      </c>
      <c r="AN53" s="34">
        <v>42646</v>
      </c>
      <c r="AO53" s="51"/>
      <c r="AP53" s="33">
        <v>42636</v>
      </c>
      <c r="AQ53" s="37">
        <v>261.42</v>
      </c>
      <c r="AR53" s="47">
        <v>69.790000000000006</v>
      </c>
      <c r="AS53" s="33">
        <v>42644</v>
      </c>
      <c r="AT53" s="35">
        <v>270.48</v>
      </c>
      <c r="AU53" s="39">
        <v>67.8</v>
      </c>
      <c r="AV53" s="33">
        <v>42645</v>
      </c>
      <c r="AW53" s="35">
        <v>270.48</v>
      </c>
      <c r="AX53" s="39">
        <v>67.8</v>
      </c>
      <c r="AY53" s="33">
        <v>42647</v>
      </c>
      <c r="AZ53" s="36">
        <v>328.55</v>
      </c>
      <c r="BA53" s="48">
        <v>67.210000000000008</v>
      </c>
      <c r="BB53" s="33">
        <v>42648</v>
      </c>
      <c r="BC53" s="35">
        <v>333.02</v>
      </c>
      <c r="BD53" s="39">
        <v>66.8</v>
      </c>
      <c r="BE53" s="33">
        <v>42656</v>
      </c>
      <c r="BF53" s="35">
        <v>319.48</v>
      </c>
      <c r="BG53" s="39">
        <v>66.14</v>
      </c>
      <c r="BH53" s="40">
        <f t="shared" si="17"/>
        <v>0.22209471348787391</v>
      </c>
      <c r="BI53" s="40">
        <f t="shared" si="18"/>
        <v>0.23121857438627602</v>
      </c>
      <c r="BJ53" s="40">
        <f t="shared" si="19"/>
        <v>0.21469239869860979</v>
      </c>
      <c r="BK53" s="40">
        <f t="shared" si="20"/>
        <v>-5.2299756412093501E-2</v>
      </c>
      <c r="BL53" s="40">
        <f t="shared" si="21"/>
        <v>-1.4749262536873142E-2</v>
      </c>
      <c r="BM53" s="40">
        <f t="shared" si="22"/>
        <v>-8.7020648967549574E-3</v>
      </c>
      <c r="BN53" s="42">
        <f t="shared" si="23"/>
        <v>0.27439446989996741</v>
      </c>
      <c r="BO53" s="52">
        <v>7</v>
      </c>
      <c r="BP53" s="42">
        <f t="shared" si="24"/>
        <v>0.24596783692314916</v>
      </c>
      <c r="BQ53" s="52">
        <v>5</v>
      </c>
      <c r="BR53" s="42">
        <f t="shared" si="25"/>
        <v>0.22339446359536475</v>
      </c>
      <c r="BS53" s="52">
        <v>2</v>
      </c>
      <c r="BT53" s="50" t="str">
        <f t="shared" si="26"/>
        <v>vertikal</v>
      </c>
      <c r="BU53" s="52">
        <f t="shared" si="27"/>
        <v>3</v>
      </c>
    </row>
    <row r="54" spans="1:73" ht="23" customHeight="1">
      <c r="A54" s="13" t="s">
        <v>343</v>
      </c>
      <c r="B54" s="31">
        <v>1907058189</v>
      </c>
      <c r="C54" s="23">
        <v>2932059140</v>
      </c>
      <c r="D54" s="33">
        <v>41865</v>
      </c>
      <c r="E54" s="33">
        <v>42248</v>
      </c>
      <c r="F54" s="33">
        <v>41865</v>
      </c>
      <c r="G54" s="13" t="s">
        <v>344</v>
      </c>
      <c r="H54" s="13" t="s">
        <v>77</v>
      </c>
      <c r="I54" s="13" t="s">
        <v>347</v>
      </c>
      <c r="J54" s="13" t="s">
        <v>348</v>
      </c>
      <c r="K54" s="13" t="s">
        <v>103</v>
      </c>
      <c r="L54" s="13" t="str">
        <f t="shared" si="14"/>
        <v>293</v>
      </c>
      <c r="M54" s="13" t="s">
        <v>104</v>
      </c>
      <c r="N54" s="13" t="s">
        <v>350</v>
      </c>
      <c r="O54" s="13" t="s">
        <v>84</v>
      </c>
      <c r="P54" s="13" t="s">
        <v>345</v>
      </c>
      <c r="Q54" s="13" t="s">
        <v>77</v>
      </c>
      <c r="R54" s="13" t="s">
        <v>346</v>
      </c>
      <c r="S54" s="13" t="s">
        <v>349</v>
      </c>
      <c r="T54" s="13" t="s">
        <v>352</v>
      </c>
      <c r="U54" s="13" t="str">
        <f t="shared" si="15"/>
        <v>591</v>
      </c>
      <c r="V54" s="13" t="s">
        <v>351</v>
      </c>
      <c r="W54" s="13" t="s">
        <v>70</v>
      </c>
      <c r="X54" s="13" t="s">
        <v>71</v>
      </c>
      <c r="Y54" s="15">
        <v>324325.74</v>
      </c>
      <c r="Z54" s="15">
        <v>1331212.9442137501</v>
      </c>
      <c r="AA54" s="14" t="s">
        <v>72</v>
      </c>
      <c r="AB54" s="14" t="s">
        <v>72</v>
      </c>
      <c r="AC54" s="14" t="s">
        <v>72</v>
      </c>
      <c r="AD54" s="14" t="s">
        <v>72</v>
      </c>
      <c r="AE54" s="14" t="s">
        <v>72</v>
      </c>
      <c r="AF54" s="15">
        <v>-2441.3516481451202</v>
      </c>
      <c r="AG54" s="14" t="s">
        <v>72</v>
      </c>
      <c r="AH54" s="14" t="s">
        <v>72</v>
      </c>
      <c r="AI54" s="29">
        <f t="shared" si="16"/>
        <v>0.24363175058484385</v>
      </c>
      <c r="AJ54" s="21" t="str">
        <f>VLOOKUP(C54,Richtungsmatrix!$A$2:$E$133,5,FALSE)</f>
        <v>lateral</v>
      </c>
      <c r="AK54" s="24" t="s">
        <v>350</v>
      </c>
      <c r="AL54" s="24" t="s">
        <v>84</v>
      </c>
      <c r="AM54" s="22" t="s">
        <v>1226</v>
      </c>
      <c r="AN54" s="34">
        <v>41865</v>
      </c>
      <c r="AO54" s="51"/>
      <c r="AP54" s="33">
        <v>41855</v>
      </c>
      <c r="AQ54" s="37">
        <v>154.57</v>
      </c>
      <c r="AR54" s="47">
        <v>2190.0360000000001</v>
      </c>
      <c r="AS54" s="33">
        <v>41863</v>
      </c>
      <c r="AT54" s="35">
        <v>154.57</v>
      </c>
      <c r="AU54" s="39">
        <v>2222.6959999999999</v>
      </c>
      <c r="AV54" s="33">
        <v>41864</v>
      </c>
      <c r="AW54" s="35">
        <v>154.57</v>
      </c>
      <c r="AX54" s="39">
        <v>2223.0509999999999</v>
      </c>
      <c r="AY54" s="33">
        <v>41866</v>
      </c>
      <c r="AZ54" s="36">
        <v>186.93</v>
      </c>
      <c r="BA54" s="48">
        <v>2207.2260000000001</v>
      </c>
      <c r="BB54" s="33">
        <v>41867</v>
      </c>
      <c r="BC54" s="35">
        <v>186.93</v>
      </c>
      <c r="BD54" s="39">
        <v>2207.2260000000001</v>
      </c>
      <c r="BE54" s="33">
        <v>41875</v>
      </c>
      <c r="BF54" s="35">
        <v>300.90000000000003</v>
      </c>
      <c r="BG54" s="39">
        <v>2228.9740000000002</v>
      </c>
      <c r="BH54" s="40">
        <f t="shared" si="17"/>
        <v>0.94669081969334323</v>
      </c>
      <c r="BI54" s="40">
        <f t="shared" si="18"/>
        <v>0.20935498479653236</v>
      </c>
      <c r="BJ54" s="40">
        <f t="shared" si="19"/>
        <v>0.20935498479653236</v>
      </c>
      <c r="BK54" s="40">
        <f t="shared" si="20"/>
        <v>1.7779616408132082E-2</v>
      </c>
      <c r="BL54" s="40">
        <f t="shared" si="21"/>
        <v>-6.9600161245622072E-3</v>
      </c>
      <c r="BM54" s="40">
        <f t="shared" si="22"/>
        <v>-7.1185951199499442E-3</v>
      </c>
      <c r="BN54" s="42">
        <f t="shared" si="23"/>
        <v>0.92891120328521115</v>
      </c>
      <c r="BO54" s="52">
        <v>1</v>
      </c>
      <c r="BP54" s="42">
        <f t="shared" si="24"/>
        <v>0.21631500092109457</v>
      </c>
      <c r="BQ54" s="52">
        <v>6</v>
      </c>
      <c r="BR54" s="42">
        <f t="shared" si="25"/>
        <v>0.21647357991648231</v>
      </c>
      <c r="BS54" s="52">
        <v>3</v>
      </c>
      <c r="BT54" s="50" t="str">
        <f t="shared" si="26"/>
        <v>lateral</v>
      </c>
      <c r="BU54" s="52">
        <f t="shared" si="27"/>
        <v>3</v>
      </c>
    </row>
    <row r="55" spans="1:73" ht="23" customHeight="1">
      <c r="A55" s="16" t="s">
        <v>601</v>
      </c>
      <c r="B55" s="32">
        <v>1601479909</v>
      </c>
      <c r="C55" s="23">
        <v>2932016290</v>
      </c>
      <c r="D55" s="33">
        <v>41388</v>
      </c>
      <c r="E55" s="33">
        <v>41422</v>
      </c>
      <c r="F55" s="33">
        <v>41388</v>
      </c>
      <c r="G55" s="16" t="s">
        <v>374</v>
      </c>
      <c r="H55" s="16" t="s">
        <v>77</v>
      </c>
      <c r="I55" s="16" t="s">
        <v>375</v>
      </c>
      <c r="J55" s="16" t="s">
        <v>376</v>
      </c>
      <c r="K55" s="16" t="s">
        <v>103</v>
      </c>
      <c r="L55" s="13" t="str">
        <f t="shared" si="14"/>
        <v>293</v>
      </c>
      <c r="M55" s="16" t="s">
        <v>104</v>
      </c>
      <c r="N55" s="16" t="s">
        <v>377</v>
      </c>
      <c r="O55" s="16" t="s">
        <v>182</v>
      </c>
      <c r="P55" s="16" t="s">
        <v>602</v>
      </c>
      <c r="Q55" s="16" t="s">
        <v>88</v>
      </c>
      <c r="R55" s="16" t="s">
        <v>603</v>
      </c>
      <c r="S55" s="16" t="s">
        <v>604</v>
      </c>
      <c r="T55" s="16" t="s">
        <v>379</v>
      </c>
      <c r="U55" s="13" t="str">
        <f t="shared" si="15"/>
        <v>162</v>
      </c>
      <c r="V55" s="16" t="s">
        <v>378</v>
      </c>
      <c r="W55" s="16" t="s">
        <v>70</v>
      </c>
      <c r="X55" s="16" t="s">
        <v>71</v>
      </c>
      <c r="Y55" s="27">
        <v>34200</v>
      </c>
      <c r="Z55" s="17">
        <v>1036609.02826718</v>
      </c>
      <c r="AA55" s="17">
        <v>823572.88093360094</v>
      </c>
      <c r="AB55" s="17">
        <v>614753.31128366897</v>
      </c>
      <c r="AC55" s="18" t="s">
        <v>72</v>
      </c>
      <c r="AD55" s="18" t="s">
        <v>72</v>
      </c>
      <c r="AE55" s="18" t="s">
        <v>72</v>
      </c>
      <c r="AF55" s="17">
        <v>26536.418646934799</v>
      </c>
      <c r="AG55" s="17">
        <v>19521.612557427299</v>
      </c>
      <c r="AH55" s="17">
        <v>938.52035484489204</v>
      </c>
      <c r="AI55" s="29">
        <f t="shared" si="16"/>
        <v>3.2992188054901977E-2</v>
      </c>
      <c r="AJ55" s="21" t="str">
        <f>VLOOKUP(C55,Richtungsmatrix!$A$2:$E$133,5,FALSE)</f>
        <v>lateral</v>
      </c>
      <c r="AK55" s="24" t="s">
        <v>377</v>
      </c>
      <c r="AL55" s="24" t="s">
        <v>182</v>
      </c>
      <c r="AM55" s="50" t="s">
        <v>1220</v>
      </c>
      <c r="AN55" s="34">
        <v>41388</v>
      </c>
      <c r="AO55" s="51"/>
      <c r="AP55" s="33">
        <v>41378</v>
      </c>
      <c r="AQ55" s="37">
        <v>504.06</v>
      </c>
      <c r="AR55" s="47">
        <v>0.91</v>
      </c>
      <c r="AS55" s="33">
        <v>41386</v>
      </c>
      <c r="AT55" s="35">
        <v>547.15</v>
      </c>
      <c r="AU55" s="39">
        <v>0.93</v>
      </c>
      <c r="AV55" s="33">
        <v>41387</v>
      </c>
      <c r="AW55" s="35">
        <v>536.89</v>
      </c>
      <c r="AX55" s="39">
        <v>0.92</v>
      </c>
      <c r="AY55" s="33">
        <v>41389</v>
      </c>
      <c r="AZ55" s="36">
        <v>575.19000000000005</v>
      </c>
      <c r="BA55" s="48">
        <v>0.91</v>
      </c>
      <c r="BB55" s="33">
        <v>41390</v>
      </c>
      <c r="BC55" s="35">
        <v>566.30000000000007</v>
      </c>
      <c r="BD55" s="39">
        <v>0.89</v>
      </c>
      <c r="BE55" s="33">
        <v>41398</v>
      </c>
      <c r="BF55" s="35">
        <v>603.23</v>
      </c>
      <c r="BG55" s="39">
        <v>0.89</v>
      </c>
      <c r="BH55" s="40">
        <f t="shared" si="17"/>
        <v>0.19674245129548074</v>
      </c>
      <c r="BI55" s="40">
        <f t="shared" si="18"/>
        <v>3.4999543086905005E-2</v>
      </c>
      <c r="BJ55" s="40">
        <f t="shared" si="19"/>
        <v>7.1336772895751688E-2</v>
      </c>
      <c r="BK55" s="40">
        <f t="shared" si="20"/>
        <v>-2.1978021978022011E-2</v>
      </c>
      <c r="BL55" s="40">
        <f t="shared" si="21"/>
        <v>-4.3010752688172116E-2</v>
      </c>
      <c r="BM55" s="40">
        <f t="shared" si="22"/>
        <v>-1.0869565217391353E-2</v>
      </c>
      <c r="BN55" s="42">
        <f t="shared" si="23"/>
        <v>0.21872047327350275</v>
      </c>
      <c r="BO55" s="52">
        <v>9</v>
      </c>
      <c r="BP55" s="42">
        <f t="shared" si="24"/>
        <v>7.8010295775077121E-2</v>
      </c>
      <c r="BQ55" s="52">
        <v>15</v>
      </c>
      <c r="BR55" s="42">
        <f t="shared" si="25"/>
        <v>8.220633811314304E-2</v>
      </c>
      <c r="BS55" s="52">
        <v>12</v>
      </c>
      <c r="BT55" s="50" t="str">
        <f t="shared" si="26"/>
        <v>lateral</v>
      </c>
      <c r="BU55" s="52">
        <f t="shared" si="27"/>
        <v>3</v>
      </c>
    </row>
    <row r="56" spans="1:73" ht="33.5" customHeight="1">
      <c r="A56" s="13" t="s">
        <v>23</v>
      </c>
      <c r="B56" s="31">
        <v>1601317352</v>
      </c>
      <c r="C56" s="23">
        <v>2910029100</v>
      </c>
      <c r="D56" s="33">
        <v>41094</v>
      </c>
      <c r="E56" s="33">
        <v>41122</v>
      </c>
      <c r="F56" s="33">
        <v>40864</v>
      </c>
      <c r="G56" s="13" t="s">
        <v>87</v>
      </c>
      <c r="H56" s="13" t="s">
        <v>88</v>
      </c>
      <c r="I56" s="13" t="s">
        <v>92</v>
      </c>
      <c r="J56" s="13" t="s">
        <v>93</v>
      </c>
      <c r="K56" s="13" t="s">
        <v>73</v>
      </c>
      <c r="L56" s="13" t="str">
        <f t="shared" si="14"/>
        <v>291</v>
      </c>
      <c r="M56" s="13" t="s">
        <v>74</v>
      </c>
      <c r="N56" s="13" t="s">
        <v>95</v>
      </c>
      <c r="O56" s="13" t="s">
        <v>96</v>
      </c>
      <c r="P56" s="13" t="s">
        <v>89</v>
      </c>
      <c r="Q56" s="13" t="s">
        <v>88</v>
      </c>
      <c r="R56" s="13" t="s">
        <v>91</v>
      </c>
      <c r="S56" s="13" t="s">
        <v>94</v>
      </c>
      <c r="T56" s="13" t="s">
        <v>73</v>
      </c>
      <c r="U56" s="13" t="str">
        <f t="shared" si="15"/>
        <v>291</v>
      </c>
      <c r="V56" s="13" t="s">
        <v>74</v>
      </c>
      <c r="W56" s="13" t="s">
        <v>90</v>
      </c>
      <c r="X56" s="13" t="s">
        <v>71</v>
      </c>
      <c r="Y56" s="25">
        <v>4490000</v>
      </c>
      <c r="Z56" s="15">
        <v>27515023.050144002</v>
      </c>
      <c r="AA56" s="15">
        <v>24270266.925340001</v>
      </c>
      <c r="AB56" s="15">
        <v>31468054.731796999</v>
      </c>
      <c r="AC56" s="14" t="s">
        <v>72</v>
      </c>
      <c r="AD56" s="14" t="s">
        <v>72</v>
      </c>
      <c r="AE56" s="14" t="s">
        <v>72</v>
      </c>
      <c r="AF56" s="15">
        <v>-5256000</v>
      </c>
      <c r="AG56" s="15">
        <v>-18631000</v>
      </c>
      <c r="AH56" s="15">
        <v>-1881000</v>
      </c>
      <c r="AI56" s="29">
        <f t="shared" si="16"/>
        <v>0.16318358126821564</v>
      </c>
      <c r="AJ56" s="21" t="str">
        <f>VLOOKUP(C56,Richtungsmatrix!$A$2:$E$133,5,FALSE)</f>
        <v>horizontal</v>
      </c>
      <c r="AK56" s="24" t="s">
        <v>95</v>
      </c>
      <c r="AL56" s="24" t="s">
        <v>96</v>
      </c>
      <c r="AM56" s="22" t="s">
        <v>1225</v>
      </c>
      <c r="AN56" s="34">
        <v>41094</v>
      </c>
      <c r="AO56" s="51"/>
      <c r="AP56" s="33">
        <v>41084</v>
      </c>
      <c r="AQ56" s="37">
        <v>1116.8500000000001</v>
      </c>
      <c r="AR56" s="48">
        <v>6273.1</v>
      </c>
      <c r="AS56" s="33">
        <v>41092</v>
      </c>
      <c r="AT56" s="35">
        <v>1145.3500000000001</v>
      </c>
      <c r="AU56" s="39">
        <v>6405.39</v>
      </c>
      <c r="AV56" s="33">
        <v>41093</v>
      </c>
      <c r="AW56" s="35">
        <v>1179.6000000000001</v>
      </c>
      <c r="AX56" s="39">
        <v>6508.33</v>
      </c>
      <c r="AY56" s="33">
        <v>41095</v>
      </c>
      <c r="AZ56" s="36">
        <v>1235.74</v>
      </c>
      <c r="BA56" s="48">
        <v>6561.77</v>
      </c>
      <c r="BB56" s="33">
        <v>41096</v>
      </c>
      <c r="BC56" s="35">
        <v>1202.72</v>
      </c>
      <c r="BD56" s="39">
        <v>6508.22</v>
      </c>
      <c r="BE56" s="33">
        <v>41104</v>
      </c>
      <c r="BF56" s="35">
        <v>1256.98</v>
      </c>
      <c r="BG56" s="39">
        <v>6446.22</v>
      </c>
      <c r="BH56" s="40">
        <f t="shared" si="17"/>
        <v>0.1254689528584858</v>
      </c>
      <c r="BI56" s="40">
        <f t="shared" si="18"/>
        <v>5.0089492294931537E-2</v>
      </c>
      <c r="BJ56" s="40">
        <f t="shared" si="19"/>
        <v>4.7592404204815031E-2</v>
      </c>
      <c r="BK56" s="40">
        <f t="shared" si="20"/>
        <v>2.7597200746042549E-2</v>
      </c>
      <c r="BL56" s="40">
        <f t="shared" si="21"/>
        <v>1.605366730206903E-2</v>
      </c>
      <c r="BM56" s="40">
        <f t="shared" si="22"/>
        <v>8.2110157290733454E-3</v>
      </c>
      <c r="BN56" s="42">
        <f t="shared" si="23"/>
        <v>9.7871752112443255E-2</v>
      </c>
      <c r="BO56" s="52">
        <v>22</v>
      </c>
      <c r="BP56" s="42">
        <f t="shared" si="24"/>
        <v>3.4035824992862507E-2</v>
      </c>
      <c r="BQ56" s="52">
        <v>32</v>
      </c>
      <c r="BR56" s="42">
        <f t="shared" si="25"/>
        <v>3.9381388475741685E-2</v>
      </c>
      <c r="BS56" s="52">
        <v>29</v>
      </c>
      <c r="BT56" s="50" t="str">
        <f t="shared" si="26"/>
        <v>horizontal</v>
      </c>
      <c r="BU56" s="52">
        <f t="shared" si="27"/>
        <v>3</v>
      </c>
    </row>
    <row r="57" spans="1:73" ht="33.5" customHeight="1">
      <c r="A57" s="16" t="s">
        <v>691</v>
      </c>
      <c r="B57" s="32">
        <v>1909025939</v>
      </c>
      <c r="C57" s="23">
        <v>2931026301</v>
      </c>
      <c r="D57" s="33">
        <v>41548</v>
      </c>
      <c r="E57" s="33">
        <v>41548</v>
      </c>
      <c r="F57" s="33">
        <v>41548</v>
      </c>
      <c r="G57" s="16" t="s">
        <v>390</v>
      </c>
      <c r="H57" s="16" t="s">
        <v>98</v>
      </c>
      <c r="I57" s="16" t="s">
        <v>391</v>
      </c>
      <c r="J57" s="16" t="s">
        <v>392</v>
      </c>
      <c r="K57" s="16" t="s">
        <v>170</v>
      </c>
      <c r="L57" s="13" t="str">
        <f t="shared" si="14"/>
        <v>293</v>
      </c>
      <c r="M57" s="16" t="s">
        <v>169</v>
      </c>
      <c r="N57" s="16" t="s">
        <v>393</v>
      </c>
      <c r="O57" s="16" t="s">
        <v>123</v>
      </c>
      <c r="P57" s="16" t="s">
        <v>692</v>
      </c>
      <c r="Q57" s="16" t="s">
        <v>98</v>
      </c>
      <c r="R57" s="20"/>
      <c r="S57" s="16" t="s">
        <v>693</v>
      </c>
      <c r="T57" s="16" t="s">
        <v>695</v>
      </c>
      <c r="U57" s="13" t="str">
        <f t="shared" si="15"/>
        <v>263</v>
      </c>
      <c r="V57" s="16" t="s">
        <v>694</v>
      </c>
      <c r="W57" s="16" t="s">
        <v>70</v>
      </c>
      <c r="X57" s="16" t="s">
        <v>71</v>
      </c>
      <c r="Y57" s="26">
        <v>23664</v>
      </c>
      <c r="Z57" s="17">
        <v>625319.54498448595</v>
      </c>
      <c r="AA57" s="18" t="s">
        <v>72</v>
      </c>
      <c r="AB57" s="18" t="s">
        <v>72</v>
      </c>
      <c r="AC57" s="18" t="s">
        <v>72</v>
      </c>
      <c r="AD57" s="18" t="s">
        <v>72</v>
      </c>
      <c r="AE57" s="18" t="s">
        <v>72</v>
      </c>
      <c r="AF57" s="18" t="s">
        <v>72</v>
      </c>
      <c r="AG57" s="18" t="s">
        <v>72</v>
      </c>
      <c r="AH57" s="18" t="s">
        <v>72</v>
      </c>
      <c r="AI57" s="29">
        <f t="shared" si="16"/>
        <v>3.7843051908104199E-2</v>
      </c>
      <c r="AJ57" s="21" t="str">
        <f>VLOOKUP(C57,Richtungsmatrix!$A$2:$E$133,5,FALSE)</f>
        <v>lateral</v>
      </c>
      <c r="AK57" s="24" t="s">
        <v>393</v>
      </c>
      <c r="AL57" s="24" t="s">
        <v>123</v>
      </c>
      <c r="AM57" s="44" t="s">
        <v>1217</v>
      </c>
      <c r="AN57" s="34">
        <v>41548</v>
      </c>
      <c r="AO57" s="51"/>
      <c r="AP57" s="33">
        <v>41538</v>
      </c>
      <c r="AQ57" s="37">
        <v>69191.63</v>
      </c>
      <c r="AR57" s="47">
        <v>32.090000000000003</v>
      </c>
      <c r="AS57" s="33">
        <v>41546</v>
      </c>
      <c r="AT57" s="35">
        <v>69233.31</v>
      </c>
      <c r="AU57" s="39">
        <v>32.300000000000004</v>
      </c>
      <c r="AV57" s="33">
        <v>41547</v>
      </c>
      <c r="AW57" s="35">
        <v>69108.19</v>
      </c>
      <c r="AX57" s="39">
        <v>31.87</v>
      </c>
      <c r="AY57" s="33">
        <v>41549</v>
      </c>
      <c r="AZ57" s="36">
        <v>68816.25</v>
      </c>
      <c r="BA57" s="48">
        <v>32.300000000000004</v>
      </c>
      <c r="BB57" s="33">
        <v>41550</v>
      </c>
      <c r="BC57" s="35">
        <v>67481.63</v>
      </c>
      <c r="BD57" s="39">
        <v>32.22</v>
      </c>
      <c r="BE57" s="33">
        <v>41558</v>
      </c>
      <c r="BF57" s="35">
        <v>75373.75</v>
      </c>
      <c r="BG57" s="39">
        <v>32.870000000000005</v>
      </c>
      <c r="BH57" s="40">
        <f t="shared" si="17"/>
        <v>8.9347801171904662E-2</v>
      </c>
      <c r="BI57" s="40">
        <f t="shared" si="18"/>
        <v>-2.5301115893491044E-2</v>
      </c>
      <c r="BJ57" s="40">
        <f t="shared" si="19"/>
        <v>-4.2243907704716532E-3</v>
      </c>
      <c r="BK57" s="40">
        <f t="shared" si="20"/>
        <v>2.4306637581801294E-2</v>
      </c>
      <c r="BL57" s="40">
        <f t="shared" si="21"/>
        <v>-2.476780185758698E-3</v>
      </c>
      <c r="BM57" s="40">
        <f t="shared" si="22"/>
        <v>1.3492312519610916E-2</v>
      </c>
      <c r="BN57" s="42">
        <f t="shared" si="23"/>
        <v>6.5041163590103368E-2</v>
      </c>
      <c r="BO57" s="52">
        <v>34</v>
      </c>
      <c r="BP57" s="42">
        <f t="shared" si="24"/>
        <v>-2.2824335707732346E-2</v>
      </c>
      <c r="BQ57" s="52">
        <v>99</v>
      </c>
      <c r="BR57" s="42">
        <f t="shared" si="25"/>
        <v>-1.7716703290082569E-2</v>
      </c>
      <c r="BS57" s="52">
        <v>96</v>
      </c>
      <c r="BT57" s="50" t="str">
        <f t="shared" si="26"/>
        <v>lateral</v>
      </c>
      <c r="BU57" s="52">
        <f t="shared" si="27"/>
        <v>3</v>
      </c>
    </row>
    <row r="58" spans="1:73" ht="23" customHeight="1">
      <c r="A58" s="13" t="s">
        <v>270</v>
      </c>
      <c r="B58" s="31">
        <v>1909457016</v>
      </c>
      <c r="C58" s="23">
        <v>2910029201</v>
      </c>
      <c r="D58" s="33">
        <v>42551</v>
      </c>
      <c r="E58" s="33">
        <v>42551</v>
      </c>
      <c r="F58" s="33">
        <v>42551</v>
      </c>
      <c r="G58" s="13" t="s">
        <v>271</v>
      </c>
      <c r="H58" s="13" t="s">
        <v>98</v>
      </c>
      <c r="I58" s="13" t="s">
        <v>274</v>
      </c>
      <c r="J58" s="13" t="s">
        <v>275</v>
      </c>
      <c r="K58" s="13" t="s">
        <v>73</v>
      </c>
      <c r="L58" s="13" t="str">
        <f t="shared" si="14"/>
        <v>291</v>
      </c>
      <c r="M58" s="13" t="s">
        <v>74</v>
      </c>
      <c r="N58" s="13" t="s">
        <v>277</v>
      </c>
      <c r="O58" s="13" t="s">
        <v>75</v>
      </c>
      <c r="P58" s="13" t="s">
        <v>272</v>
      </c>
      <c r="Q58" s="13" t="s">
        <v>98</v>
      </c>
      <c r="R58" s="13" t="s">
        <v>273</v>
      </c>
      <c r="S58" s="13" t="s">
        <v>276</v>
      </c>
      <c r="T58" s="13" t="s">
        <v>86</v>
      </c>
      <c r="U58" s="13" t="str">
        <f t="shared" si="15"/>
        <v>292</v>
      </c>
      <c r="V58" s="13" t="s">
        <v>85</v>
      </c>
      <c r="W58" s="13" t="s">
        <v>70</v>
      </c>
      <c r="X58" s="13" t="s">
        <v>71</v>
      </c>
      <c r="Y58" s="25">
        <v>518825</v>
      </c>
      <c r="Z58" s="15">
        <v>3810852.3066673898</v>
      </c>
      <c r="AA58" s="14" t="s">
        <v>72</v>
      </c>
      <c r="AB58" s="14" t="s">
        <v>72</v>
      </c>
      <c r="AC58" s="14" t="s">
        <v>72</v>
      </c>
      <c r="AD58" s="14" t="s">
        <v>72</v>
      </c>
      <c r="AE58" s="14" t="s">
        <v>72</v>
      </c>
      <c r="AF58" s="14" t="s">
        <v>72</v>
      </c>
      <c r="AG58" s="14" t="s">
        <v>72</v>
      </c>
      <c r="AH58" s="14" t="s">
        <v>72</v>
      </c>
      <c r="AI58" s="29">
        <f t="shared" si="16"/>
        <v>0.13614408490517313</v>
      </c>
      <c r="AJ58" s="21" t="str">
        <f>VLOOKUP(C58,Richtungsmatrix!$A$2:$E$133,5,FALSE)</f>
        <v>vertikal</v>
      </c>
      <c r="AK58" s="24" t="s">
        <v>277</v>
      </c>
      <c r="AL58" s="24" t="s">
        <v>75</v>
      </c>
      <c r="AM58" s="44" t="s">
        <v>1217</v>
      </c>
      <c r="AN58" s="34">
        <v>42551</v>
      </c>
      <c r="AO58" s="51"/>
      <c r="AP58" s="33">
        <v>42541</v>
      </c>
      <c r="AQ58" s="37">
        <v>11689.19</v>
      </c>
      <c r="AR58" s="47">
        <v>64.61</v>
      </c>
      <c r="AS58" s="33">
        <v>42549</v>
      </c>
      <c r="AT58" s="35">
        <v>11246.65</v>
      </c>
      <c r="AU58" s="39">
        <v>61.75</v>
      </c>
      <c r="AV58" s="33">
        <v>42550</v>
      </c>
      <c r="AW58" s="35">
        <v>11535.03</v>
      </c>
      <c r="AX58" s="39">
        <v>63.190000000000005</v>
      </c>
      <c r="AY58" s="33">
        <v>42552</v>
      </c>
      <c r="AZ58" s="36">
        <v>12547.06</v>
      </c>
      <c r="BA58" s="48">
        <v>64.710000000000008</v>
      </c>
      <c r="BB58" s="33">
        <v>42553</v>
      </c>
      <c r="BC58" s="35">
        <v>12547.06</v>
      </c>
      <c r="BD58" s="39">
        <v>64.710000000000008</v>
      </c>
      <c r="BE58" s="33">
        <v>42561</v>
      </c>
      <c r="BF58" s="35">
        <v>12911.61</v>
      </c>
      <c r="BG58" s="39">
        <v>65.42</v>
      </c>
      <c r="BH58" s="40">
        <f t="shared" si="17"/>
        <v>0.10457696384437254</v>
      </c>
      <c r="BI58" s="40">
        <f t="shared" si="18"/>
        <v>0.11562643098167014</v>
      </c>
      <c r="BJ58" s="40">
        <f t="shared" si="19"/>
        <v>8.773535916248143E-2</v>
      </c>
      <c r="BK58" s="40">
        <f t="shared" si="20"/>
        <v>1.2536759015632226E-2</v>
      </c>
      <c r="BL58" s="40">
        <f t="shared" si="21"/>
        <v>4.7935222672064848E-2</v>
      </c>
      <c r="BM58" s="40">
        <f t="shared" si="22"/>
        <v>2.4054438993511784E-2</v>
      </c>
      <c r="BN58" s="42">
        <f t="shared" si="23"/>
        <v>9.2040204828740313E-2</v>
      </c>
      <c r="BO58" s="52">
        <v>24</v>
      </c>
      <c r="BP58" s="42">
        <f t="shared" si="24"/>
        <v>6.7691208309605289E-2</v>
      </c>
      <c r="BQ58" s="52">
        <v>17</v>
      </c>
      <c r="BR58" s="42">
        <f t="shared" si="25"/>
        <v>6.3680920168969646E-2</v>
      </c>
      <c r="BS58" s="52">
        <v>15</v>
      </c>
      <c r="BT58" s="50" t="str">
        <f t="shared" si="26"/>
        <v>vertikal</v>
      </c>
      <c r="BU58" s="52">
        <f t="shared" si="27"/>
        <v>2</v>
      </c>
    </row>
    <row r="59" spans="1:73" ht="33.5" customHeight="1">
      <c r="A59" s="16" t="s">
        <v>573</v>
      </c>
      <c r="B59" s="32">
        <v>1909392975</v>
      </c>
      <c r="C59" s="23">
        <v>2910063110</v>
      </c>
      <c r="D59" s="33">
        <v>42388</v>
      </c>
      <c r="E59" s="33">
        <v>42388</v>
      </c>
      <c r="F59" s="33">
        <v>42388</v>
      </c>
      <c r="G59" s="16" t="s">
        <v>574</v>
      </c>
      <c r="H59" s="16" t="s">
        <v>98</v>
      </c>
      <c r="I59" s="16" t="s">
        <v>576</v>
      </c>
      <c r="J59" s="16" t="s">
        <v>153</v>
      </c>
      <c r="K59" s="16" t="s">
        <v>73</v>
      </c>
      <c r="L59" s="13" t="str">
        <f t="shared" si="14"/>
        <v>291</v>
      </c>
      <c r="M59" s="16" t="s">
        <v>74</v>
      </c>
      <c r="N59" s="16" t="s">
        <v>578</v>
      </c>
      <c r="O59" s="16" t="s">
        <v>75</v>
      </c>
      <c r="P59" s="16" t="s">
        <v>575</v>
      </c>
      <c r="Q59" s="16" t="s">
        <v>98</v>
      </c>
      <c r="R59" s="20"/>
      <c r="S59" s="16" t="s">
        <v>577</v>
      </c>
      <c r="T59" s="16" t="s">
        <v>315</v>
      </c>
      <c r="U59" s="13" t="str">
        <f t="shared" si="15"/>
        <v>631</v>
      </c>
      <c r="V59" s="16" t="s">
        <v>314</v>
      </c>
      <c r="W59" s="16" t="s">
        <v>70</v>
      </c>
      <c r="X59" s="16" t="s">
        <v>71</v>
      </c>
      <c r="Y59" s="26">
        <v>35808</v>
      </c>
      <c r="Z59" s="17">
        <v>49978230.261055999</v>
      </c>
      <c r="AA59" s="18" t="s">
        <v>72</v>
      </c>
      <c r="AB59" s="18" t="s">
        <v>72</v>
      </c>
      <c r="AC59" s="18" t="s">
        <v>72</v>
      </c>
      <c r="AD59" s="18" t="s">
        <v>72</v>
      </c>
      <c r="AE59" s="18" t="s">
        <v>72</v>
      </c>
      <c r="AF59" s="18" t="s">
        <v>72</v>
      </c>
      <c r="AG59" s="18" t="s">
        <v>72</v>
      </c>
      <c r="AH59" s="18" t="s">
        <v>72</v>
      </c>
      <c r="AI59" s="29">
        <f t="shared" si="16"/>
        <v>7.164719481454365E-4</v>
      </c>
      <c r="AJ59" s="21" t="str">
        <f>VLOOKUP(C59,Richtungsmatrix!$A$2:$E$133,5,FALSE)</f>
        <v>lateral</v>
      </c>
      <c r="AK59" s="24" t="s">
        <v>578</v>
      </c>
      <c r="AL59" s="24" t="s">
        <v>75</v>
      </c>
      <c r="AM59" s="44" t="s">
        <v>1217</v>
      </c>
      <c r="AN59" s="34">
        <v>42388</v>
      </c>
      <c r="AO59" s="51"/>
      <c r="AP59" s="33">
        <v>42378</v>
      </c>
      <c r="AQ59" s="37">
        <v>93.13</v>
      </c>
      <c r="AR59" s="47">
        <v>57.470000000000006</v>
      </c>
      <c r="AS59" s="33">
        <v>42386</v>
      </c>
      <c r="AT59" s="35">
        <v>93.26</v>
      </c>
      <c r="AU59" s="39">
        <v>55.830000000000005</v>
      </c>
      <c r="AV59" s="33">
        <v>42387</v>
      </c>
      <c r="AW59" s="35">
        <v>93.26</v>
      </c>
      <c r="AX59" s="39">
        <v>56.49</v>
      </c>
      <c r="AY59" s="33">
        <v>42389</v>
      </c>
      <c r="AZ59" s="36">
        <v>92.78</v>
      </c>
      <c r="BA59" s="48">
        <v>56.49</v>
      </c>
      <c r="BB59" s="33">
        <v>42390</v>
      </c>
      <c r="BC59" s="35">
        <v>93.19</v>
      </c>
      <c r="BD59" s="39">
        <v>56.35</v>
      </c>
      <c r="BE59" s="33">
        <v>42398</v>
      </c>
      <c r="BF59" s="35">
        <v>93.48</v>
      </c>
      <c r="BG59" s="39">
        <v>59.45</v>
      </c>
      <c r="BH59" s="40">
        <f t="shared" si="17"/>
        <v>3.7581874798668924E-3</v>
      </c>
      <c r="BI59" s="40">
        <f t="shared" si="18"/>
        <v>-7.5058974908870368E-4</v>
      </c>
      <c r="BJ59" s="40">
        <f t="shared" si="19"/>
        <v>-5.1469011366074291E-3</v>
      </c>
      <c r="BK59" s="40">
        <f t="shared" si="20"/>
        <v>3.445275796067504E-2</v>
      </c>
      <c r="BL59" s="40">
        <f t="shared" si="21"/>
        <v>9.3139888948592375E-3</v>
      </c>
      <c r="BM59" s="40">
        <f t="shared" si="22"/>
        <v>0</v>
      </c>
      <c r="BN59" s="42">
        <f t="shared" si="23"/>
        <v>-3.0694570480808148E-2</v>
      </c>
      <c r="BO59" s="52">
        <v>87</v>
      </c>
      <c r="BP59" s="42">
        <f t="shared" si="24"/>
        <v>-1.0064578643947941E-2</v>
      </c>
      <c r="BQ59" s="52">
        <v>84</v>
      </c>
      <c r="BR59" s="42">
        <f t="shared" si="25"/>
        <v>-5.1469011366074291E-3</v>
      </c>
      <c r="BS59" s="52">
        <v>82</v>
      </c>
      <c r="BT59" s="50" t="str">
        <f t="shared" si="26"/>
        <v>lateral</v>
      </c>
      <c r="BU59" s="52">
        <f t="shared" si="27"/>
        <v>2</v>
      </c>
    </row>
    <row r="60" spans="1:73" ht="33.5" customHeight="1">
      <c r="A60" s="16" t="s">
        <v>238</v>
      </c>
      <c r="B60" s="32">
        <v>1907175480</v>
      </c>
      <c r="C60" s="23">
        <v>2920129201</v>
      </c>
      <c r="D60" s="33">
        <v>42642</v>
      </c>
      <c r="E60" s="33">
        <v>42736</v>
      </c>
      <c r="F60" s="33">
        <v>42642</v>
      </c>
      <c r="G60" s="16" t="s">
        <v>184</v>
      </c>
      <c r="H60" s="16" t="s">
        <v>149</v>
      </c>
      <c r="I60" s="16" t="s">
        <v>187</v>
      </c>
      <c r="J60" s="16" t="s">
        <v>188</v>
      </c>
      <c r="K60" s="16" t="s">
        <v>86</v>
      </c>
      <c r="L60" s="13" t="str">
        <f t="shared" si="14"/>
        <v>292</v>
      </c>
      <c r="M60" s="16" t="s">
        <v>85</v>
      </c>
      <c r="N60" s="16" t="s">
        <v>190</v>
      </c>
      <c r="O60" s="16" t="s">
        <v>156</v>
      </c>
      <c r="P60" s="16" t="s">
        <v>239</v>
      </c>
      <c r="Q60" s="16" t="s">
        <v>149</v>
      </c>
      <c r="R60" s="16" t="s">
        <v>186</v>
      </c>
      <c r="S60" s="16" t="s">
        <v>188</v>
      </c>
      <c r="T60" s="16" t="s">
        <v>86</v>
      </c>
      <c r="U60" s="13" t="str">
        <f t="shared" si="15"/>
        <v>292</v>
      </c>
      <c r="V60" s="16" t="s">
        <v>85</v>
      </c>
      <c r="W60" s="16" t="s">
        <v>240</v>
      </c>
      <c r="X60" s="16" t="s">
        <v>71</v>
      </c>
      <c r="Y60" s="27">
        <v>624040.57999999996</v>
      </c>
      <c r="Z60" s="17">
        <v>266148.27656969998</v>
      </c>
      <c r="AA60" s="17">
        <v>389252.33567372803</v>
      </c>
      <c r="AB60" s="17">
        <v>379302.06386283599</v>
      </c>
      <c r="AC60" s="17">
        <v>14138.744002486001</v>
      </c>
      <c r="AD60" s="17">
        <v>21265.003679959998</v>
      </c>
      <c r="AE60" s="17">
        <v>8208.1896081672294</v>
      </c>
      <c r="AF60" s="17">
        <v>-4219.0074491698497</v>
      </c>
      <c r="AG60" s="17">
        <v>19794.7159437183</v>
      </c>
      <c r="AH60" s="17">
        <v>18447.271490520201</v>
      </c>
      <c r="AI60" s="29">
        <f t="shared" si="16"/>
        <v>2.3447102045636341</v>
      </c>
      <c r="AJ60" s="21" t="str">
        <f>VLOOKUP(C60,Richtungsmatrix!$A$2:$E$133,5,FALSE)</f>
        <v>horizontal</v>
      </c>
      <c r="AK60" s="24" t="s">
        <v>190</v>
      </c>
      <c r="AL60" s="24" t="s">
        <v>156</v>
      </c>
      <c r="AM60" s="50" t="s">
        <v>1223</v>
      </c>
      <c r="AN60" s="34">
        <v>42642</v>
      </c>
      <c r="AO60" s="51">
        <f>AP60-1</f>
        <v>42631</v>
      </c>
      <c r="AP60" s="33">
        <v>42632</v>
      </c>
      <c r="AQ60" s="37">
        <v>1288.32</v>
      </c>
      <c r="AR60" s="47">
        <v>1304.75</v>
      </c>
      <c r="AS60" s="33">
        <v>42640</v>
      </c>
      <c r="AT60" s="35">
        <v>1493.96</v>
      </c>
      <c r="AU60" s="39">
        <v>1321.3700000000001</v>
      </c>
      <c r="AV60" s="33">
        <v>42641</v>
      </c>
      <c r="AW60" s="35">
        <v>1528.65</v>
      </c>
      <c r="AX60" s="39">
        <v>1333.77</v>
      </c>
      <c r="AY60" s="33">
        <v>42643</v>
      </c>
      <c r="AZ60" s="36">
        <v>1657.48</v>
      </c>
      <c r="BA60" s="48">
        <v>1323.23</v>
      </c>
      <c r="BB60" s="33">
        <v>42644</v>
      </c>
      <c r="BC60" s="35">
        <v>1657.48</v>
      </c>
      <c r="BD60" s="39">
        <v>1323.23</v>
      </c>
      <c r="BE60" s="33">
        <v>42652</v>
      </c>
      <c r="BF60" s="35">
        <v>1491.48</v>
      </c>
      <c r="BG60" s="39">
        <v>1352.9</v>
      </c>
      <c r="BH60" s="40">
        <f t="shared" si="17"/>
        <v>0.15769374068554409</v>
      </c>
      <c r="BI60" s="40">
        <f t="shared" si="18"/>
        <v>0.10945406838201821</v>
      </c>
      <c r="BJ60" s="40">
        <f t="shared" si="19"/>
        <v>8.427697641710008E-2</v>
      </c>
      <c r="BK60" s="40">
        <f t="shared" si="20"/>
        <v>3.6903621383406859E-2</v>
      </c>
      <c r="BL60" s="40">
        <f t="shared" si="21"/>
        <v>1.4076299598142494E-3</v>
      </c>
      <c r="BM60" s="40">
        <f t="shared" si="22"/>
        <v>-7.9024119600830112E-3</v>
      </c>
      <c r="BN60" s="42">
        <f t="shared" si="23"/>
        <v>0.12079011930213723</v>
      </c>
      <c r="BO60" s="52">
        <v>17</v>
      </c>
      <c r="BP60" s="42">
        <f t="shared" si="24"/>
        <v>0.10804643842220396</v>
      </c>
      <c r="BQ60" s="52">
        <v>10</v>
      </c>
      <c r="BR60" s="42">
        <f t="shared" si="25"/>
        <v>9.2179388377183091E-2</v>
      </c>
      <c r="BS60" s="52">
        <v>9</v>
      </c>
      <c r="BT60" s="50" t="str">
        <f t="shared" si="26"/>
        <v>horizontal</v>
      </c>
      <c r="BU60" s="52">
        <f t="shared" si="27"/>
        <v>1</v>
      </c>
    </row>
    <row r="61" spans="1:73" ht="23" customHeight="1">
      <c r="A61" s="13" t="s">
        <v>183</v>
      </c>
      <c r="B61" s="31">
        <v>1907093584</v>
      </c>
      <c r="C61" s="23">
        <v>2920129201</v>
      </c>
      <c r="D61" s="33">
        <v>42216</v>
      </c>
      <c r="E61" s="33">
        <v>42460</v>
      </c>
      <c r="F61" s="33">
        <v>42094</v>
      </c>
      <c r="G61" s="13" t="s">
        <v>184</v>
      </c>
      <c r="H61" s="13" t="s">
        <v>149</v>
      </c>
      <c r="I61" s="13" t="s">
        <v>187</v>
      </c>
      <c r="J61" s="13" t="s">
        <v>188</v>
      </c>
      <c r="K61" s="13" t="s">
        <v>86</v>
      </c>
      <c r="L61" s="13" t="str">
        <f t="shared" si="14"/>
        <v>292</v>
      </c>
      <c r="M61" s="13" t="s">
        <v>85</v>
      </c>
      <c r="N61" s="13" t="s">
        <v>190</v>
      </c>
      <c r="O61" s="13" t="s">
        <v>156</v>
      </c>
      <c r="P61" s="13" t="s">
        <v>185</v>
      </c>
      <c r="Q61" s="13" t="s">
        <v>149</v>
      </c>
      <c r="R61" s="13" t="s">
        <v>186</v>
      </c>
      <c r="S61" s="13" t="s">
        <v>189</v>
      </c>
      <c r="T61" s="13" t="s">
        <v>86</v>
      </c>
      <c r="U61" s="13" t="str">
        <f t="shared" si="15"/>
        <v>292</v>
      </c>
      <c r="V61" s="13" t="s">
        <v>85</v>
      </c>
      <c r="W61" s="13" t="s">
        <v>70</v>
      </c>
      <c r="X61" s="13" t="s">
        <v>71</v>
      </c>
      <c r="Y61" s="25">
        <v>857838</v>
      </c>
      <c r="Z61" s="15">
        <v>266148.27656969998</v>
      </c>
      <c r="AA61" s="15">
        <v>389252.33567372803</v>
      </c>
      <c r="AB61" s="15">
        <v>379302.06386283599</v>
      </c>
      <c r="AC61" s="15">
        <v>14138.744002486001</v>
      </c>
      <c r="AD61" s="15">
        <v>21265.003679959998</v>
      </c>
      <c r="AE61" s="15">
        <v>8208.1896081672294</v>
      </c>
      <c r="AF61" s="15">
        <v>-4219.0074491698497</v>
      </c>
      <c r="AG61" s="15">
        <v>19794.7159437183</v>
      </c>
      <c r="AH61" s="15">
        <v>18447.271490520201</v>
      </c>
      <c r="AI61" s="29">
        <f t="shared" si="16"/>
        <v>3.2231581998440855</v>
      </c>
      <c r="AJ61" s="21" t="str">
        <f>VLOOKUP(C61,Richtungsmatrix!$A$2:$E$133,5,FALSE)</f>
        <v>horizontal</v>
      </c>
      <c r="AK61" s="24" t="s">
        <v>190</v>
      </c>
      <c r="AL61" s="24" t="s">
        <v>156</v>
      </c>
      <c r="AM61" s="50" t="s">
        <v>1223</v>
      </c>
      <c r="AN61" s="34">
        <v>42216</v>
      </c>
      <c r="AO61" s="51"/>
      <c r="AP61" s="33">
        <v>42206</v>
      </c>
      <c r="AQ61" s="37">
        <v>1374.38</v>
      </c>
      <c r="AR61" s="48">
        <v>1672.78</v>
      </c>
      <c r="AS61" s="33">
        <v>42214</v>
      </c>
      <c r="AT61" s="35">
        <v>1342.93</v>
      </c>
      <c r="AU61" s="39">
        <v>1637.97</v>
      </c>
      <c r="AV61" s="33">
        <v>42215</v>
      </c>
      <c r="AW61" s="35">
        <v>1359.8600000000001</v>
      </c>
      <c r="AX61" s="39">
        <v>1645.9</v>
      </c>
      <c r="AY61" s="33">
        <v>42217</v>
      </c>
      <c r="AZ61" s="36">
        <v>1432.45</v>
      </c>
      <c r="BA61" s="48">
        <v>1651.1100000000001</v>
      </c>
      <c r="BB61" s="33">
        <v>42218</v>
      </c>
      <c r="BC61" s="35">
        <v>1432.45</v>
      </c>
      <c r="BD61" s="39">
        <v>1651.1100000000001</v>
      </c>
      <c r="BE61" s="33">
        <v>42226</v>
      </c>
      <c r="BF61" s="35">
        <v>1449.39</v>
      </c>
      <c r="BG61" s="39">
        <v>1674.1200000000001</v>
      </c>
      <c r="BH61" s="40">
        <f t="shared" si="17"/>
        <v>5.4577336689998424E-2</v>
      </c>
      <c r="BI61" s="40">
        <f t="shared" si="18"/>
        <v>6.6660213116096934E-2</v>
      </c>
      <c r="BJ61" s="40">
        <f t="shared" si="19"/>
        <v>5.3380495050961096E-2</v>
      </c>
      <c r="BK61" s="40">
        <f t="shared" si="20"/>
        <v>8.0106170566374146E-4</v>
      </c>
      <c r="BL61" s="40">
        <f t="shared" si="21"/>
        <v>8.0221249473433343E-3</v>
      </c>
      <c r="BM61" s="40">
        <f t="shared" si="22"/>
        <v>3.1654413998420949E-3</v>
      </c>
      <c r="BN61" s="42">
        <f t="shared" si="23"/>
        <v>5.3776274984334682E-2</v>
      </c>
      <c r="BO61" s="52">
        <v>39</v>
      </c>
      <c r="BP61" s="42">
        <f t="shared" si="24"/>
        <v>5.8638088168753599E-2</v>
      </c>
      <c r="BQ61" s="52">
        <v>22</v>
      </c>
      <c r="BR61" s="42">
        <f t="shared" si="25"/>
        <v>5.0215053651119002E-2</v>
      </c>
      <c r="BS61" s="52">
        <v>21</v>
      </c>
      <c r="BT61" s="50" t="str">
        <f t="shared" si="26"/>
        <v>horizontal</v>
      </c>
      <c r="BU61" s="52">
        <f t="shared" si="27"/>
        <v>1</v>
      </c>
    </row>
    <row r="62" spans="1:73" ht="23" customHeight="1">
      <c r="A62" s="13" t="s">
        <v>254</v>
      </c>
      <c r="B62" s="31">
        <v>1909408877</v>
      </c>
      <c r="C62" s="23">
        <v>4677029320</v>
      </c>
      <c r="D62" s="33">
        <v>42429</v>
      </c>
      <c r="E62" s="33">
        <v>42481</v>
      </c>
      <c r="F62" s="33">
        <v>42429</v>
      </c>
      <c r="G62" s="13" t="s">
        <v>255</v>
      </c>
      <c r="H62" s="13" t="s">
        <v>98</v>
      </c>
      <c r="I62" s="13" t="s">
        <v>257</v>
      </c>
      <c r="J62" s="13" t="s">
        <v>258</v>
      </c>
      <c r="K62" s="13" t="s">
        <v>259</v>
      </c>
      <c r="L62" s="13" t="str">
        <f t="shared" si="14"/>
        <v>467</v>
      </c>
      <c r="M62" s="13" t="s">
        <v>260</v>
      </c>
      <c r="N62" s="13" t="s">
        <v>262</v>
      </c>
      <c r="O62" s="13" t="s">
        <v>123</v>
      </c>
      <c r="P62" s="13" t="s">
        <v>256</v>
      </c>
      <c r="Q62" s="13" t="s">
        <v>98</v>
      </c>
      <c r="R62" s="19"/>
      <c r="S62" s="13" t="s">
        <v>261</v>
      </c>
      <c r="T62" s="13" t="s">
        <v>103</v>
      </c>
      <c r="U62" s="13" t="str">
        <f t="shared" si="15"/>
        <v>293</v>
      </c>
      <c r="V62" s="13" t="s">
        <v>104</v>
      </c>
      <c r="W62" s="13" t="s">
        <v>70</v>
      </c>
      <c r="X62" s="13" t="s">
        <v>71</v>
      </c>
      <c r="Y62" s="15">
        <v>561886.53</v>
      </c>
      <c r="Z62" s="15">
        <v>8941466.4165262394</v>
      </c>
      <c r="AA62" s="14" t="s">
        <v>72</v>
      </c>
      <c r="AB62" s="14" t="s">
        <v>72</v>
      </c>
      <c r="AC62" s="14" t="s">
        <v>72</v>
      </c>
      <c r="AD62" s="14" t="s">
        <v>72</v>
      </c>
      <c r="AE62" s="14" t="s">
        <v>72</v>
      </c>
      <c r="AF62" s="14" t="s">
        <v>72</v>
      </c>
      <c r="AG62" s="14" t="s">
        <v>72</v>
      </c>
      <c r="AH62" s="14" t="s">
        <v>72</v>
      </c>
      <c r="AI62" s="29">
        <f t="shared" si="16"/>
        <v>6.2840534631040196E-2</v>
      </c>
      <c r="AJ62" s="21" t="str">
        <f>VLOOKUP(C62,Richtungsmatrix!$A$2:$E$133,5,FALSE)</f>
        <v>lateral</v>
      </c>
      <c r="AK62" s="24" t="s">
        <v>262</v>
      </c>
      <c r="AL62" s="24" t="s">
        <v>123</v>
      </c>
      <c r="AM62" s="44" t="s">
        <v>1217</v>
      </c>
      <c r="AN62" s="34">
        <v>42429</v>
      </c>
      <c r="AO62" s="51"/>
      <c r="AP62" s="33">
        <v>42419</v>
      </c>
      <c r="AQ62" s="37">
        <v>1403.2</v>
      </c>
      <c r="AR62" s="47">
        <v>62.53</v>
      </c>
      <c r="AS62" s="33">
        <v>42427</v>
      </c>
      <c r="AT62" s="35">
        <v>1501.8700000000001</v>
      </c>
      <c r="AU62" s="39">
        <v>64.73</v>
      </c>
      <c r="AV62" s="33">
        <v>42428</v>
      </c>
      <c r="AW62" s="35">
        <v>1501.8700000000001</v>
      </c>
      <c r="AX62" s="39">
        <v>64.73</v>
      </c>
      <c r="AY62" s="33">
        <v>42430</v>
      </c>
      <c r="AZ62" s="36">
        <v>1522.13</v>
      </c>
      <c r="BA62" s="48">
        <v>63.82</v>
      </c>
      <c r="BB62" s="33">
        <v>42431</v>
      </c>
      <c r="BC62" s="35">
        <v>1544.53</v>
      </c>
      <c r="BD62" s="39">
        <v>64.990000000000009</v>
      </c>
      <c r="BE62" s="33">
        <v>42439</v>
      </c>
      <c r="BF62" s="35">
        <v>1626.67</v>
      </c>
      <c r="BG62" s="39">
        <v>64.8</v>
      </c>
      <c r="BH62" s="40">
        <f t="shared" si="17"/>
        <v>0.15925741163055873</v>
      </c>
      <c r="BI62" s="40">
        <f t="shared" si="18"/>
        <v>2.8404588945780906E-2</v>
      </c>
      <c r="BJ62" s="40">
        <f t="shared" si="19"/>
        <v>1.3489849321179692E-2</v>
      </c>
      <c r="BK62" s="40">
        <f t="shared" si="20"/>
        <v>3.6302574764113249E-2</v>
      </c>
      <c r="BL62" s="40">
        <f t="shared" si="21"/>
        <v>4.0166846902518483E-3</v>
      </c>
      <c r="BM62" s="40">
        <f t="shared" si="22"/>
        <v>-1.4058396415881358E-2</v>
      </c>
      <c r="BN62" s="42">
        <f t="shared" si="23"/>
        <v>0.12295483686644548</v>
      </c>
      <c r="BO62" s="52">
        <v>16</v>
      </c>
      <c r="BP62" s="42">
        <f t="shared" si="24"/>
        <v>2.4387904255529058E-2</v>
      </c>
      <c r="BQ62" s="52">
        <v>39</v>
      </c>
      <c r="BR62" s="42">
        <f t="shared" si="25"/>
        <v>2.754824573706105E-2</v>
      </c>
      <c r="BS62" s="52">
        <v>38</v>
      </c>
      <c r="BT62" s="50" t="str">
        <f t="shared" si="26"/>
        <v>lateral</v>
      </c>
      <c r="BU62" s="52">
        <f t="shared" si="27"/>
        <v>1</v>
      </c>
    </row>
    <row r="63" spans="1:73" ht="23" customHeight="1">
      <c r="A63" s="13" t="s">
        <v>1136</v>
      </c>
      <c r="B63" s="31">
        <v>1633115525</v>
      </c>
      <c r="C63" s="23">
        <v>2932029320</v>
      </c>
      <c r="D63" s="33">
        <v>41305</v>
      </c>
      <c r="E63" s="33">
        <v>41389</v>
      </c>
      <c r="F63" s="33">
        <v>41305</v>
      </c>
      <c r="G63" s="13" t="s">
        <v>1087</v>
      </c>
      <c r="H63" s="13" t="s">
        <v>77</v>
      </c>
      <c r="I63" s="13" t="s">
        <v>1089</v>
      </c>
      <c r="J63" s="13" t="s">
        <v>1090</v>
      </c>
      <c r="K63" s="13" t="s">
        <v>103</v>
      </c>
      <c r="L63" s="13" t="str">
        <f t="shared" si="14"/>
        <v>293</v>
      </c>
      <c r="M63" s="13" t="s">
        <v>104</v>
      </c>
      <c r="N63" s="13" t="s">
        <v>1092</v>
      </c>
      <c r="O63" s="13" t="s">
        <v>253</v>
      </c>
      <c r="P63" s="13" t="s">
        <v>1137</v>
      </c>
      <c r="Q63" s="13" t="s">
        <v>77</v>
      </c>
      <c r="R63" s="13" t="s">
        <v>1139</v>
      </c>
      <c r="S63" s="13" t="s">
        <v>1140</v>
      </c>
      <c r="T63" s="13" t="s">
        <v>103</v>
      </c>
      <c r="U63" s="13" t="str">
        <f t="shared" si="15"/>
        <v>293</v>
      </c>
      <c r="V63" s="13" t="s">
        <v>104</v>
      </c>
      <c r="W63" s="13" t="s">
        <v>1138</v>
      </c>
      <c r="X63" s="13" t="s">
        <v>71</v>
      </c>
      <c r="Y63" s="15">
        <v>373.05</v>
      </c>
      <c r="Z63" s="15">
        <v>65971.263193217703</v>
      </c>
      <c r="AA63" s="15">
        <v>71599.7031096008</v>
      </c>
      <c r="AB63" s="14" t="s">
        <v>72</v>
      </c>
      <c r="AC63" s="14" t="s">
        <v>72</v>
      </c>
      <c r="AD63" s="14" t="s">
        <v>72</v>
      </c>
      <c r="AE63" s="14" t="s">
        <v>72</v>
      </c>
      <c r="AF63" s="15">
        <v>180.17329830442901</v>
      </c>
      <c r="AG63" s="15">
        <v>148.68046596831601</v>
      </c>
      <c r="AH63" s="14" t="s">
        <v>72</v>
      </c>
      <c r="AI63" s="29">
        <f t="shared" si="16"/>
        <v>5.6547348336715205E-3</v>
      </c>
      <c r="AJ63" s="21" t="str">
        <f>VLOOKUP(C63,Richtungsmatrix!$A$2:$E$133,5,FALSE)</f>
        <v>horizontal</v>
      </c>
      <c r="AK63" s="24" t="s">
        <v>1092</v>
      </c>
      <c r="AL63" s="24" t="s">
        <v>253</v>
      </c>
      <c r="AM63" s="50" t="s">
        <v>1211</v>
      </c>
      <c r="AN63" s="34">
        <v>41305</v>
      </c>
      <c r="AO63" s="51"/>
      <c r="AP63" s="33">
        <v>41295</v>
      </c>
      <c r="AQ63" s="37">
        <v>236.28</v>
      </c>
      <c r="AR63" s="48">
        <v>148</v>
      </c>
      <c r="AS63" s="33">
        <v>41303</v>
      </c>
      <c r="AT63" s="35">
        <v>227.58</v>
      </c>
      <c r="AU63" s="39">
        <v>147</v>
      </c>
      <c r="AV63" s="33">
        <v>41304</v>
      </c>
      <c r="AW63" s="35">
        <v>228.37</v>
      </c>
      <c r="AX63" s="39">
        <v>147</v>
      </c>
      <c r="AY63" s="33">
        <v>41306</v>
      </c>
      <c r="AZ63" s="36">
        <v>217.31</v>
      </c>
      <c r="BA63" s="48">
        <v>147.1</v>
      </c>
      <c r="BB63" s="33">
        <v>41307</v>
      </c>
      <c r="BC63" s="35">
        <v>217.31</v>
      </c>
      <c r="BD63" s="39">
        <v>147.1</v>
      </c>
      <c r="BE63" s="33">
        <v>41315</v>
      </c>
      <c r="BF63" s="35">
        <v>217.31</v>
      </c>
      <c r="BG63" s="39">
        <v>143.9</v>
      </c>
      <c r="BH63" s="40">
        <f t="shared" si="17"/>
        <v>-8.0286101235821916E-2</v>
      </c>
      <c r="BI63" s="40">
        <f t="shared" si="18"/>
        <v>-4.5126988311802507E-2</v>
      </c>
      <c r="BJ63" s="40">
        <f t="shared" si="19"/>
        <v>-4.8430179095327763E-2</v>
      </c>
      <c r="BK63" s="40">
        <f t="shared" si="20"/>
        <v>-2.7702702702702697E-2</v>
      </c>
      <c r="BL63" s="40">
        <f t="shared" si="21"/>
        <v>6.8027210884347156E-4</v>
      </c>
      <c r="BM63" s="40">
        <f t="shared" si="22"/>
        <v>6.8027210884347156E-4</v>
      </c>
      <c r="BN63" s="42">
        <f t="shared" si="23"/>
        <v>-5.2583398533119219E-2</v>
      </c>
      <c r="BO63" s="52">
        <v>104</v>
      </c>
      <c r="BP63" s="42">
        <f t="shared" si="24"/>
        <v>-4.5807260420645979E-2</v>
      </c>
      <c r="BQ63" s="52">
        <v>118</v>
      </c>
      <c r="BR63" s="42">
        <f t="shared" si="25"/>
        <v>-4.9110451204171235E-2</v>
      </c>
      <c r="BS63" s="52">
        <v>117</v>
      </c>
      <c r="BT63" s="50" t="str">
        <f t="shared" si="26"/>
        <v>horizontal</v>
      </c>
      <c r="BU63" s="52">
        <f t="shared" si="27"/>
        <v>1</v>
      </c>
    </row>
    <row r="64" spans="1:73" ht="23" customHeight="1">
      <c r="A64" s="16" t="s">
        <v>655</v>
      </c>
      <c r="B64" s="32">
        <v>1601456103</v>
      </c>
      <c r="C64" s="23">
        <v>7219029320</v>
      </c>
      <c r="D64" s="33">
        <v>41621</v>
      </c>
      <c r="E64" s="33">
        <v>41648</v>
      </c>
      <c r="F64" s="33">
        <v>41351</v>
      </c>
      <c r="G64" s="16" t="s">
        <v>656</v>
      </c>
      <c r="H64" s="16" t="s">
        <v>138</v>
      </c>
      <c r="I64" s="16" t="s">
        <v>660</v>
      </c>
      <c r="J64" s="16" t="s">
        <v>661</v>
      </c>
      <c r="K64" s="16" t="s">
        <v>385</v>
      </c>
      <c r="L64" s="13" t="str">
        <f t="shared" si="14"/>
        <v>721</v>
      </c>
      <c r="M64" s="16" t="s">
        <v>384</v>
      </c>
      <c r="N64" s="16" t="s">
        <v>663</v>
      </c>
      <c r="O64" s="16" t="s">
        <v>435</v>
      </c>
      <c r="P64" s="16" t="s">
        <v>657</v>
      </c>
      <c r="Q64" s="16" t="s">
        <v>138</v>
      </c>
      <c r="R64" s="16" t="s">
        <v>659</v>
      </c>
      <c r="S64" s="16" t="s">
        <v>662</v>
      </c>
      <c r="T64" s="16" t="s">
        <v>103</v>
      </c>
      <c r="U64" s="13" t="str">
        <f t="shared" si="15"/>
        <v>293</v>
      </c>
      <c r="V64" s="16" t="s">
        <v>104</v>
      </c>
      <c r="W64" s="16" t="s">
        <v>658</v>
      </c>
      <c r="X64" s="16" t="s">
        <v>71</v>
      </c>
      <c r="Y64" s="26">
        <v>27861</v>
      </c>
      <c r="Z64" s="17">
        <v>32426.4290306482</v>
      </c>
      <c r="AA64" s="17">
        <v>34680.1721739028</v>
      </c>
      <c r="AB64" s="17">
        <v>67849.268895617803</v>
      </c>
      <c r="AC64" s="17">
        <v>-17076.126749243798</v>
      </c>
      <c r="AD64" s="17">
        <v>-10681.466131696299</v>
      </c>
      <c r="AE64" s="17">
        <v>-5098.63856795637</v>
      </c>
      <c r="AF64" s="17">
        <v>-17602.4023995391</v>
      </c>
      <c r="AG64" s="17">
        <v>-11570.0980854729</v>
      </c>
      <c r="AH64" s="17">
        <v>-5774.5944387081599</v>
      </c>
      <c r="AI64" s="29">
        <f t="shared" si="16"/>
        <v>0.85920654333127044</v>
      </c>
      <c r="AJ64" s="21" t="str">
        <f>VLOOKUP(C64,Richtungsmatrix!$A$2:$E$133,5,FALSE)</f>
        <v>vertikal</v>
      </c>
      <c r="AK64" s="24" t="s">
        <v>663</v>
      </c>
      <c r="AL64" s="24" t="s">
        <v>435</v>
      </c>
      <c r="AM64" s="50" t="s">
        <v>1216</v>
      </c>
      <c r="AN64" s="34">
        <v>41621</v>
      </c>
      <c r="AO64" s="51"/>
      <c r="AP64" s="33">
        <v>41611</v>
      </c>
      <c r="AQ64" s="37">
        <v>6.73</v>
      </c>
      <c r="AR64" s="47">
        <v>6595.33</v>
      </c>
      <c r="AS64" s="33">
        <v>41619</v>
      </c>
      <c r="AT64" s="35">
        <v>7.65</v>
      </c>
      <c r="AU64" s="39">
        <v>6523.31</v>
      </c>
      <c r="AV64" s="33">
        <v>41620</v>
      </c>
      <c r="AW64" s="35">
        <v>7.4</v>
      </c>
      <c r="AX64" s="39">
        <v>6507.72</v>
      </c>
      <c r="AY64" s="33">
        <v>41622</v>
      </c>
      <c r="AZ64" s="36">
        <v>6.86</v>
      </c>
      <c r="BA64" s="48">
        <v>6445.25</v>
      </c>
      <c r="BB64" s="33">
        <v>41623</v>
      </c>
      <c r="BC64" s="35">
        <v>6.86</v>
      </c>
      <c r="BD64" s="39">
        <v>6445.25</v>
      </c>
      <c r="BE64" s="33">
        <v>41631</v>
      </c>
      <c r="BF64" s="35">
        <v>6.5200000000000005</v>
      </c>
      <c r="BG64" s="39">
        <v>6606.58</v>
      </c>
      <c r="BH64" s="40">
        <f t="shared" si="17"/>
        <v>-3.1203566121842496E-2</v>
      </c>
      <c r="BI64" s="40">
        <f t="shared" si="18"/>
        <v>-0.10326797385620912</v>
      </c>
      <c r="BJ64" s="40">
        <f t="shared" si="19"/>
        <v>-7.2972972972973005E-2</v>
      </c>
      <c r="BK64" s="40">
        <f t="shared" si="20"/>
        <v>1.705752403594607E-3</v>
      </c>
      <c r="BL64" s="40">
        <f t="shared" si="21"/>
        <v>-1.1966317712940322E-2</v>
      </c>
      <c r="BM64" s="40">
        <f t="shared" si="22"/>
        <v>-9.5993681350765581E-3</v>
      </c>
      <c r="BN64" s="42">
        <f t="shared" si="23"/>
        <v>-3.2909318525437103E-2</v>
      </c>
      <c r="BO64" s="52">
        <v>89</v>
      </c>
      <c r="BP64" s="42">
        <f t="shared" si="24"/>
        <v>-9.1301656143268795E-2</v>
      </c>
      <c r="BQ64" s="52">
        <v>127</v>
      </c>
      <c r="BR64" s="42">
        <f t="shared" si="25"/>
        <v>-6.3373604837896447E-2</v>
      </c>
      <c r="BS64" s="52">
        <v>126</v>
      </c>
      <c r="BT64" s="50" t="str">
        <f t="shared" si="26"/>
        <v>vertikal</v>
      </c>
      <c r="BU64" s="52">
        <f t="shared" si="27"/>
        <v>1</v>
      </c>
    </row>
    <row r="65" spans="1:73" ht="43.25" customHeight="1">
      <c r="A65" s="16" t="s">
        <v>704</v>
      </c>
      <c r="B65" s="32">
        <v>1907160044</v>
      </c>
      <c r="C65" s="23">
        <v>2712029320</v>
      </c>
      <c r="D65" s="33">
        <v>42523</v>
      </c>
      <c r="E65" s="33">
        <v>42781</v>
      </c>
      <c r="F65" s="33">
        <v>42523</v>
      </c>
      <c r="G65" s="16" t="s">
        <v>705</v>
      </c>
      <c r="H65" s="16" t="s">
        <v>359</v>
      </c>
      <c r="I65" s="16" t="s">
        <v>708</v>
      </c>
      <c r="J65" s="16" t="s">
        <v>709</v>
      </c>
      <c r="K65" s="16" t="s">
        <v>710</v>
      </c>
      <c r="L65" s="13" t="str">
        <f t="shared" si="14"/>
        <v>271</v>
      </c>
      <c r="M65" s="16" t="s">
        <v>711</v>
      </c>
      <c r="N65" s="16" t="s">
        <v>712</v>
      </c>
      <c r="O65" s="16" t="s">
        <v>713</v>
      </c>
      <c r="P65" s="16" t="s">
        <v>706</v>
      </c>
      <c r="Q65" s="16" t="s">
        <v>359</v>
      </c>
      <c r="R65" s="16" t="s">
        <v>707</v>
      </c>
      <c r="S65" s="16" t="s">
        <v>361</v>
      </c>
      <c r="T65" s="16" t="s">
        <v>103</v>
      </c>
      <c r="U65" s="13" t="str">
        <f t="shared" si="15"/>
        <v>293</v>
      </c>
      <c r="V65" s="16" t="s">
        <v>104</v>
      </c>
      <c r="W65" s="16" t="s">
        <v>70</v>
      </c>
      <c r="X65" s="16" t="s">
        <v>71</v>
      </c>
      <c r="Y65" s="27">
        <v>22419.55</v>
      </c>
      <c r="Z65" s="17">
        <v>41889.164230558097</v>
      </c>
      <c r="AA65" s="17">
        <v>47559.672456428299</v>
      </c>
      <c r="AB65" s="17">
        <v>48949.896556448097</v>
      </c>
      <c r="AC65" s="17">
        <v>-17272.275787493902</v>
      </c>
      <c r="AD65" s="17">
        <v>-11910.063725435801</v>
      </c>
      <c r="AE65" s="17">
        <v>-10871.955289420501</v>
      </c>
      <c r="AF65" s="17">
        <v>-1442.7891354604899</v>
      </c>
      <c r="AG65" s="17">
        <v>-519.63464348298498</v>
      </c>
      <c r="AH65" s="17">
        <v>-1994.0378108068801</v>
      </c>
      <c r="AI65" s="29">
        <f t="shared" si="16"/>
        <v>0.53521120346547668</v>
      </c>
      <c r="AJ65" s="21" t="str">
        <f>VLOOKUP(C65,Richtungsmatrix!$A$2:$E$133,5,FALSE)</f>
        <v>vertikal</v>
      </c>
      <c r="AK65" s="24" t="s">
        <v>712</v>
      </c>
      <c r="AL65" s="24" t="s">
        <v>713</v>
      </c>
      <c r="AM65" s="50" t="s">
        <v>1215</v>
      </c>
      <c r="AN65" s="34">
        <v>42523</v>
      </c>
      <c r="AO65" s="51"/>
      <c r="AP65" s="33">
        <v>42513</v>
      </c>
      <c r="AQ65" s="37">
        <v>0.3</v>
      </c>
      <c r="AR65" s="47">
        <v>3830.57</v>
      </c>
      <c r="AS65" s="33">
        <v>42521</v>
      </c>
      <c r="AT65" s="35">
        <v>0.32</v>
      </c>
      <c r="AU65" s="39">
        <v>3859.79</v>
      </c>
      <c r="AV65" s="33">
        <v>42522</v>
      </c>
      <c r="AW65" s="35">
        <v>0.33</v>
      </c>
      <c r="AX65" s="39">
        <v>3885.33</v>
      </c>
      <c r="AY65" s="33">
        <v>42524</v>
      </c>
      <c r="AZ65" s="36">
        <v>0.5</v>
      </c>
      <c r="BA65" s="48">
        <v>3902.6</v>
      </c>
      <c r="BB65" s="33">
        <v>42525</v>
      </c>
      <c r="BC65" s="35">
        <v>0.5</v>
      </c>
      <c r="BD65" s="39">
        <v>3902.6</v>
      </c>
      <c r="BE65" s="33">
        <v>42533</v>
      </c>
      <c r="BF65" s="35">
        <v>0.45</v>
      </c>
      <c r="BG65" s="39">
        <v>3960.6</v>
      </c>
      <c r="BH65" s="40">
        <f t="shared" si="17"/>
        <v>0.5</v>
      </c>
      <c r="BI65" s="40">
        <f t="shared" si="18"/>
        <v>0.5625</v>
      </c>
      <c r="BJ65" s="40">
        <f t="shared" si="19"/>
        <v>0.51515151515151514</v>
      </c>
      <c r="BK65" s="40">
        <f t="shared" si="20"/>
        <v>3.3945339727507795E-2</v>
      </c>
      <c r="BL65" s="40">
        <f t="shared" si="21"/>
        <v>1.1091276986571863E-2</v>
      </c>
      <c r="BM65" s="40">
        <f t="shared" si="22"/>
        <v>4.4449248841154088E-3</v>
      </c>
      <c r="BN65" s="42">
        <f t="shared" si="23"/>
        <v>0.4660546602724922</v>
      </c>
      <c r="BO65" s="52">
        <v>3</v>
      </c>
      <c r="BP65" s="42">
        <f t="shared" si="24"/>
        <v>0.55140872301342814</v>
      </c>
      <c r="BQ65" s="52">
        <v>1</v>
      </c>
      <c r="BR65" s="42">
        <f t="shared" si="25"/>
        <v>0.51070659026739973</v>
      </c>
      <c r="BS65" s="52">
        <v>1</v>
      </c>
      <c r="BT65" s="50" t="str">
        <f t="shared" si="26"/>
        <v>vertikal</v>
      </c>
      <c r="BU65" s="52">
        <f t="shared" si="27"/>
        <v>0</v>
      </c>
    </row>
    <row r="66" spans="1:73" ht="33.5" customHeight="1">
      <c r="A66" s="16" t="s">
        <v>425</v>
      </c>
      <c r="B66" s="32">
        <v>1909522386</v>
      </c>
      <c r="C66" s="23">
        <v>7112129201</v>
      </c>
      <c r="D66" s="33">
        <v>42725</v>
      </c>
      <c r="E66" s="33">
        <v>42725</v>
      </c>
      <c r="F66" s="33">
        <v>42725</v>
      </c>
      <c r="G66" s="16" t="s">
        <v>426</v>
      </c>
      <c r="H66" s="16" t="s">
        <v>138</v>
      </c>
      <c r="I66" s="16" t="s">
        <v>429</v>
      </c>
      <c r="J66" s="16" t="s">
        <v>430</v>
      </c>
      <c r="K66" s="16" t="s">
        <v>431</v>
      </c>
      <c r="L66" s="13" t="str">
        <f t="shared" ref="L66:L97" si="28">MID(K66,1,3)</f>
        <v>711</v>
      </c>
      <c r="M66" s="16" t="s">
        <v>432</v>
      </c>
      <c r="N66" s="16" t="s">
        <v>434</v>
      </c>
      <c r="O66" s="16" t="s">
        <v>435</v>
      </c>
      <c r="P66" s="16" t="s">
        <v>427</v>
      </c>
      <c r="Q66" s="16" t="s">
        <v>138</v>
      </c>
      <c r="R66" s="16" t="s">
        <v>428</v>
      </c>
      <c r="S66" s="16" t="s">
        <v>433</v>
      </c>
      <c r="T66" s="16" t="s">
        <v>86</v>
      </c>
      <c r="U66" s="13" t="str">
        <f t="shared" ref="U66:U97" si="29">MID(T66,1,3)</f>
        <v>292</v>
      </c>
      <c r="V66" s="16" t="s">
        <v>85</v>
      </c>
      <c r="W66" s="16" t="s">
        <v>70</v>
      </c>
      <c r="X66" s="16" t="s">
        <v>71</v>
      </c>
      <c r="Y66" s="27">
        <v>68438.36</v>
      </c>
      <c r="Z66" s="17">
        <v>1692220.5280561401</v>
      </c>
      <c r="AA66" s="17">
        <v>1598212.06430041</v>
      </c>
      <c r="AB66" s="17">
        <v>1800958.8958828801</v>
      </c>
      <c r="AC66" s="17">
        <v>134225.592539248</v>
      </c>
      <c r="AD66" s="17">
        <v>144024.40489228599</v>
      </c>
      <c r="AE66" s="17">
        <v>-15329.713497406699</v>
      </c>
      <c r="AF66" s="17">
        <v>96526.038744058795</v>
      </c>
      <c r="AG66" s="17">
        <v>151590.15682072501</v>
      </c>
      <c r="AH66" s="17">
        <v>23054.923448855701</v>
      </c>
      <c r="AI66" s="29">
        <f t="shared" si="16"/>
        <v>4.044293215058406E-2</v>
      </c>
      <c r="AJ66" s="21" t="str">
        <f>VLOOKUP(C66,Richtungsmatrix!$A$2:$E$133,5,FALSE)</f>
        <v>vertikal</v>
      </c>
      <c r="AK66" s="24" t="s">
        <v>434</v>
      </c>
      <c r="AL66" s="24" t="s">
        <v>435</v>
      </c>
      <c r="AM66" s="50" t="s">
        <v>1216</v>
      </c>
      <c r="AN66" s="34">
        <v>42725</v>
      </c>
      <c r="AO66" s="51"/>
      <c r="AP66" s="33">
        <v>42715</v>
      </c>
      <c r="AQ66" s="37">
        <v>154.59</v>
      </c>
      <c r="AR66" s="47">
        <v>6931.55</v>
      </c>
      <c r="AS66" s="33">
        <v>42723</v>
      </c>
      <c r="AT66" s="35">
        <v>156.41</v>
      </c>
      <c r="AU66" s="39">
        <v>7011.64</v>
      </c>
      <c r="AV66" s="33">
        <v>42724</v>
      </c>
      <c r="AW66" s="35">
        <v>155.78</v>
      </c>
      <c r="AX66" s="39">
        <v>7017.16</v>
      </c>
      <c r="AY66" s="33">
        <v>42726</v>
      </c>
      <c r="AZ66" s="36">
        <v>162.22999999999999</v>
      </c>
      <c r="BA66" s="48">
        <v>7041.42</v>
      </c>
      <c r="BB66" s="33">
        <v>42727</v>
      </c>
      <c r="BC66" s="35">
        <v>163.05000000000001</v>
      </c>
      <c r="BD66" s="39">
        <v>7063.68</v>
      </c>
      <c r="BE66" s="33">
        <v>42735</v>
      </c>
      <c r="BF66" s="35">
        <v>164.68</v>
      </c>
      <c r="BG66" s="39">
        <v>7120.26</v>
      </c>
      <c r="BH66" s="40">
        <f t="shared" si="17"/>
        <v>6.5269422342971728E-2</v>
      </c>
      <c r="BI66" s="40">
        <f t="shared" si="18"/>
        <v>4.24525286107027E-2</v>
      </c>
      <c r="BJ66" s="40">
        <f t="shared" si="19"/>
        <v>4.1404544870971893E-2</v>
      </c>
      <c r="BK66" s="40">
        <f t="shared" si="20"/>
        <v>2.7224790991913883E-2</v>
      </c>
      <c r="BL66" s="40">
        <f t="shared" si="21"/>
        <v>7.4219440815557203E-3</v>
      </c>
      <c r="BM66" s="40">
        <f t="shared" si="22"/>
        <v>3.4572391109795042E-3</v>
      </c>
      <c r="BN66" s="42">
        <f t="shared" si="23"/>
        <v>3.8044631351057845E-2</v>
      </c>
      <c r="BO66" s="52">
        <v>46</v>
      </c>
      <c r="BP66" s="42">
        <f t="shared" si="24"/>
        <v>3.503058452914698E-2</v>
      </c>
      <c r="BQ66" s="52">
        <v>30</v>
      </c>
      <c r="BR66" s="42">
        <f t="shared" si="25"/>
        <v>3.7947305759992389E-2</v>
      </c>
      <c r="BS66" s="52">
        <v>30</v>
      </c>
      <c r="BT66" s="50" t="str">
        <f t="shared" ref="BT66:BT97" si="30">AJ66</f>
        <v>vertikal</v>
      </c>
      <c r="BU66" s="52">
        <f t="shared" ref="BU66:BU97" si="31">BQ66-BS66</f>
        <v>0</v>
      </c>
    </row>
    <row r="67" spans="1:73" ht="23" customHeight="1">
      <c r="A67" s="16" t="s">
        <v>263</v>
      </c>
      <c r="B67" s="32">
        <v>1633011334</v>
      </c>
      <c r="C67" s="23">
        <v>2932029320</v>
      </c>
      <c r="D67" s="33">
        <v>41263</v>
      </c>
      <c r="E67" s="33">
        <v>41345</v>
      </c>
      <c r="F67" s="33">
        <v>40459</v>
      </c>
      <c r="G67" s="16" t="s">
        <v>264</v>
      </c>
      <c r="H67" s="16" t="s">
        <v>77</v>
      </c>
      <c r="I67" s="16" t="s">
        <v>266</v>
      </c>
      <c r="J67" s="16" t="s">
        <v>267</v>
      </c>
      <c r="K67" s="16" t="s">
        <v>103</v>
      </c>
      <c r="L67" s="13" t="str">
        <f t="shared" si="28"/>
        <v>293</v>
      </c>
      <c r="M67" s="16" t="s">
        <v>104</v>
      </c>
      <c r="N67" s="16" t="s">
        <v>269</v>
      </c>
      <c r="O67" s="16" t="s">
        <v>182</v>
      </c>
      <c r="P67" s="16" t="s">
        <v>265</v>
      </c>
      <c r="Q67" s="16" t="s">
        <v>77</v>
      </c>
      <c r="R67" s="16" t="s">
        <v>266</v>
      </c>
      <c r="S67" s="16" t="s">
        <v>268</v>
      </c>
      <c r="T67" s="16" t="s">
        <v>103</v>
      </c>
      <c r="U67" s="13" t="str">
        <f t="shared" si="29"/>
        <v>293</v>
      </c>
      <c r="V67" s="16" t="s">
        <v>104</v>
      </c>
      <c r="W67" s="16" t="s">
        <v>70</v>
      </c>
      <c r="X67" s="16" t="s">
        <v>71</v>
      </c>
      <c r="Y67" s="27">
        <v>535931.91</v>
      </c>
      <c r="Z67" s="17">
        <v>21510.311259811398</v>
      </c>
      <c r="AA67" s="17">
        <v>25495.184410662499</v>
      </c>
      <c r="AB67" s="17">
        <v>23087.079910615001</v>
      </c>
      <c r="AC67" s="18" t="s">
        <v>72</v>
      </c>
      <c r="AD67" s="18" t="s">
        <v>72</v>
      </c>
      <c r="AE67" s="18" t="s">
        <v>72</v>
      </c>
      <c r="AF67" s="17">
        <v>-381.47823886200899</v>
      </c>
      <c r="AG67" s="17">
        <v>-700.95086779988401</v>
      </c>
      <c r="AH67" s="17">
        <v>-2011.2781993569099</v>
      </c>
      <c r="AI67" s="29">
        <f t="shared" si="16"/>
        <v>24.91511645400054</v>
      </c>
      <c r="AJ67" s="21" t="str">
        <f>VLOOKUP(C67,Richtungsmatrix!$A$2:$E$133,5,FALSE)</f>
        <v>horizontal</v>
      </c>
      <c r="AK67" s="24" t="s">
        <v>269</v>
      </c>
      <c r="AL67" s="24" t="s">
        <v>182</v>
      </c>
      <c r="AM67" s="50" t="s">
        <v>1220</v>
      </c>
      <c r="AN67" s="34">
        <v>41263</v>
      </c>
      <c r="AO67" s="51"/>
      <c r="AP67" s="33">
        <v>41253</v>
      </c>
      <c r="AQ67" s="37">
        <v>135.80000000000001</v>
      </c>
      <c r="AR67" s="47">
        <v>0.84</v>
      </c>
      <c r="AS67" s="33">
        <v>41261</v>
      </c>
      <c r="AT67" s="35">
        <v>134.54</v>
      </c>
      <c r="AU67" s="39">
        <v>0.88</v>
      </c>
      <c r="AV67" s="33">
        <v>41262</v>
      </c>
      <c r="AW67" s="35">
        <v>133.9</v>
      </c>
      <c r="AX67" s="39">
        <v>0.88</v>
      </c>
      <c r="AY67" s="33">
        <v>41264</v>
      </c>
      <c r="AZ67" s="36">
        <v>133.59</v>
      </c>
      <c r="BA67" s="48">
        <v>0.89</v>
      </c>
      <c r="BB67" s="33">
        <v>41265</v>
      </c>
      <c r="BC67" s="35">
        <v>133.59</v>
      </c>
      <c r="BD67" s="39">
        <v>0.89</v>
      </c>
      <c r="BE67" s="33">
        <v>41273</v>
      </c>
      <c r="BF67" s="35">
        <v>142.45000000000002</v>
      </c>
      <c r="BG67" s="39">
        <v>0.91</v>
      </c>
      <c r="BH67" s="40">
        <f t="shared" si="17"/>
        <v>4.8969072164948502E-2</v>
      </c>
      <c r="BI67" s="40">
        <f t="shared" si="18"/>
        <v>-7.0610970715028198E-3</v>
      </c>
      <c r="BJ67" s="40">
        <f t="shared" si="19"/>
        <v>-2.3151605675877374E-3</v>
      </c>
      <c r="BK67" s="40">
        <f t="shared" si="20"/>
        <v>8.3333333333333481E-2</v>
      </c>
      <c r="BL67" s="40">
        <f t="shared" si="21"/>
        <v>1.1363636363636465E-2</v>
      </c>
      <c r="BM67" s="40">
        <f t="shared" si="22"/>
        <v>1.1363636363636465E-2</v>
      </c>
      <c r="BN67" s="42">
        <f t="shared" si="23"/>
        <v>-3.436426116838498E-2</v>
      </c>
      <c r="BO67" s="52">
        <v>91</v>
      </c>
      <c r="BP67" s="42">
        <f t="shared" si="24"/>
        <v>-1.8424733435139284E-2</v>
      </c>
      <c r="BQ67" s="52">
        <v>92</v>
      </c>
      <c r="BR67" s="42">
        <f t="shared" si="25"/>
        <v>-1.3678796931224202E-2</v>
      </c>
      <c r="BS67" s="52">
        <v>92</v>
      </c>
      <c r="BT67" s="50" t="str">
        <f t="shared" si="30"/>
        <v>horizontal</v>
      </c>
      <c r="BU67" s="52">
        <f t="shared" si="31"/>
        <v>0</v>
      </c>
    </row>
    <row r="68" spans="1:73" ht="23" customHeight="1">
      <c r="A68" s="13" t="s">
        <v>605</v>
      </c>
      <c r="B68" s="31">
        <v>1907119099</v>
      </c>
      <c r="C68" s="23">
        <v>2910026110</v>
      </c>
      <c r="D68" s="33">
        <v>42277</v>
      </c>
      <c r="E68" s="33">
        <v>42606</v>
      </c>
      <c r="F68" s="33">
        <v>42277</v>
      </c>
      <c r="G68" s="13" t="s">
        <v>606</v>
      </c>
      <c r="H68" s="13" t="s">
        <v>77</v>
      </c>
      <c r="I68" s="13" t="s">
        <v>610</v>
      </c>
      <c r="J68" s="13" t="s">
        <v>611</v>
      </c>
      <c r="K68" s="13" t="s">
        <v>73</v>
      </c>
      <c r="L68" s="13" t="str">
        <f t="shared" si="28"/>
        <v>291</v>
      </c>
      <c r="M68" s="13" t="s">
        <v>74</v>
      </c>
      <c r="N68" s="13" t="s">
        <v>613</v>
      </c>
      <c r="O68" s="13" t="s">
        <v>182</v>
      </c>
      <c r="P68" s="13" t="s">
        <v>607</v>
      </c>
      <c r="Q68" s="13" t="s">
        <v>77</v>
      </c>
      <c r="R68" s="13" t="s">
        <v>609</v>
      </c>
      <c r="S68" s="13" t="s">
        <v>612</v>
      </c>
      <c r="T68" s="13" t="s">
        <v>213</v>
      </c>
      <c r="U68" s="13" t="str">
        <f t="shared" si="29"/>
        <v>261</v>
      </c>
      <c r="V68" s="13" t="s">
        <v>212</v>
      </c>
      <c r="W68" s="13" t="s">
        <v>608</v>
      </c>
      <c r="X68" s="13" t="s">
        <v>71</v>
      </c>
      <c r="Y68" s="25">
        <v>33670</v>
      </c>
      <c r="Z68" s="15">
        <v>573605.32953832403</v>
      </c>
      <c r="AA68" s="15">
        <v>822683.752489337</v>
      </c>
      <c r="AB68" s="15">
        <v>395748.390705803</v>
      </c>
      <c r="AC68" s="14" t="s">
        <v>72</v>
      </c>
      <c r="AD68" s="14" t="s">
        <v>72</v>
      </c>
      <c r="AE68" s="14" t="s">
        <v>72</v>
      </c>
      <c r="AF68" s="15">
        <v>6768.2196530564397</v>
      </c>
      <c r="AG68" s="15">
        <v>8735.9691679428306</v>
      </c>
      <c r="AH68" s="15">
        <v>5850.4078005640304</v>
      </c>
      <c r="AI68" s="29">
        <f t="shared" si="16"/>
        <v>5.8698896725907113E-2</v>
      </c>
      <c r="AJ68" s="21" t="str">
        <f>VLOOKUP(C68,Richtungsmatrix!$A$2:$E$133,5,FALSE)</f>
        <v>vertikal</v>
      </c>
      <c r="AK68" s="24" t="s">
        <v>613</v>
      </c>
      <c r="AL68" s="24" t="s">
        <v>182</v>
      </c>
      <c r="AM68" s="50" t="s">
        <v>1220</v>
      </c>
      <c r="AN68" s="34">
        <v>42277</v>
      </c>
      <c r="AO68" s="51"/>
      <c r="AP68" s="33">
        <v>42267</v>
      </c>
      <c r="AQ68" s="37">
        <v>289.95999999999998</v>
      </c>
      <c r="AR68" s="47">
        <v>1.02</v>
      </c>
      <c r="AS68" s="33">
        <v>42275</v>
      </c>
      <c r="AT68" s="35">
        <v>289.95999999999998</v>
      </c>
      <c r="AU68" s="39">
        <v>1.02</v>
      </c>
      <c r="AV68" s="33">
        <v>42276</v>
      </c>
      <c r="AW68" s="35">
        <v>289.95999999999998</v>
      </c>
      <c r="AX68" s="39">
        <v>1.02</v>
      </c>
      <c r="AY68" s="33">
        <v>42278</v>
      </c>
      <c r="AZ68" s="36">
        <v>260.98</v>
      </c>
      <c r="BA68" s="49">
        <v>1.02</v>
      </c>
      <c r="BB68" s="33">
        <v>42279</v>
      </c>
      <c r="BC68" s="35">
        <v>260.98</v>
      </c>
      <c r="BD68" s="39">
        <v>1.02</v>
      </c>
      <c r="BE68" s="33">
        <v>42287</v>
      </c>
      <c r="BF68" s="35">
        <v>257.17</v>
      </c>
      <c r="BG68" s="39">
        <v>1.06</v>
      </c>
      <c r="BH68" s="40">
        <f t="shared" si="17"/>
        <v>-0.11308456338805339</v>
      </c>
      <c r="BI68" s="40">
        <f t="shared" si="18"/>
        <v>-9.9944819975168908E-2</v>
      </c>
      <c r="BJ68" s="40">
        <f t="shared" si="19"/>
        <v>-9.9944819975168908E-2</v>
      </c>
      <c r="BK68" s="40">
        <f t="shared" si="20"/>
        <v>3.9215686274509887E-2</v>
      </c>
      <c r="BL68" s="40">
        <f t="shared" si="21"/>
        <v>0</v>
      </c>
      <c r="BM68" s="40">
        <f t="shared" si="22"/>
        <v>0</v>
      </c>
      <c r="BN68" s="42">
        <f t="shared" si="23"/>
        <v>-0.15230024966256328</v>
      </c>
      <c r="BO68" s="52">
        <v>130</v>
      </c>
      <c r="BP68" s="42">
        <f t="shared" si="24"/>
        <v>-9.9944819975168908E-2</v>
      </c>
      <c r="BQ68" s="52">
        <v>130</v>
      </c>
      <c r="BR68" s="42">
        <f t="shared" si="25"/>
        <v>-9.9944819975168908E-2</v>
      </c>
      <c r="BS68" s="52">
        <v>130</v>
      </c>
      <c r="BT68" s="50" t="str">
        <f t="shared" si="30"/>
        <v>vertikal</v>
      </c>
      <c r="BU68" s="52">
        <f t="shared" si="31"/>
        <v>0</v>
      </c>
    </row>
    <row r="69" spans="1:73" ht="23" customHeight="1">
      <c r="A69" s="16" t="s">
        <v>27</v>
      </c>
      <c r="B69" s="32">
        <v>1909504445</v>
      </c>
      <c r="C69" s="23">
        <v>2932029320</v>
      </c>
      <c r="D69" s="33">
        <v>42677</v>
      </c>
      <c r="E69" s="33">
        <v>42831</v>
      </c>
      <c r="F69" s="33">
        <v>42677</v>
      </c>
      <c r="G69" s="16" t="s">
        <v>97</v>
      </c>
      <c r="H69" s="16" t="s">
        <v>98</v>
      </c>
      <c r="I69" s="16" t="s">
        <v>101</v>
      </c>
      <c r="J69" s="16" t="s">
        <v>102</v>
      </c>
      <c r="K69" s="16" t="s">
        <v>103</v>
      </c>
      <c r="L69" s="13" t="str">
        <f t="shared" si="28"/>
        <v>293</v>
      </c>
      <c r="M69" s="16" t="s">
        <v>104</v>
      </c>
      <c r="N69" s="16" t="s">
        <v>106</v>
      </c>
      <c r="O69" s="16" t="s">
        <v>75</v>
      </c>
      <c r="P69" s="16" t="s">
        <v>99</v>
      </c>
      <c r="Q69" s="16" t="s">
        <v>98</v>
      </c>
      <c r="R69" s="16" t="s">
        <v>100</v>
      </c>
      <c r="S69" s="16" t="s">
        <v>105</v>
      </c>
      <c r="T69" s="16" t="s">
        <v>103</v>
      </c>
      <c r="U69" s="13" t="str">
        <f t="shared" si="29"/>
        <v>293</v>
      </c>
      <c r="V69" s="16" t="s">
        <v>104</v>
      </c>
      <c r="W69" s="16" t="s">
        <v>70</v>
      </c>
      <c r="X69" s="16" t="s">
        <v>71</v>
      </c>
      <c r="Y69" s="26">
        <v>3092682</v>
      </c>
      <c r="Z69" s="17">
        <v>1400182.19471424</v>
      </c>
      <c r="AA69" s="18" t="s">
        <v>72</v>
      </c>
      <c r="AB69" s="18" t="s">
        <v>72</v>
      </c>
      <c r="AC69" s="18" t="s">
        <v>72</v>
      </c>
      <c r="AD69" s="18" t="s">
        <v>72</v>
      </c>
      <c r="AE69" s="18" t="s">
        <v>72</v>
      </c>
      <c r="AF69" s="18" t="s">
        <v>72</v>
      </c>
      <c r="AG69" s="18" t="s">
        <v>72</v>
      </c>
      <c r="AH69" s="18" t="s">
        <v>72</v>
      </c>
      <c r="AI69" s="29">
        <f t="shared" si="16"/>
        <v>2.2087711239830314</v>
      </c>
      <c r="AJ69" s="21" t="str">
        <f>VLOOKUP(C69,Richtungsmatrix!$A$2:$E$133,5,FALSE)</f>
        <v>horizontal</v>
      </c>
      <c r="AK69" s="24" t="s">
        <v>106</v>
      </c>
      <c r="AL69" s="24" t="s">
        <v>75</v>
      </c>
      <c r="AM69" s="44" t="s">
        <v>1217</v>
      </c>
      <c r="AN69" s="34">
        <v>42677</v>
      </c>
      <c r="AO69" s="51"/>
      <c r="AP69" s="33">
        <v>42667</v>
      </c>
      <c r="AQ69" s="37">
        <v>121.73</v>
      </c>
      <c r="AR69" s="48">
        <v>66.260000000000005</v>
      </c>
      <c r="AS69" s="33">
        <v>42675</v>
      </c>
      <c r="AT69" s="35">
        <v>117.4</v>
      </c>
      <c r="AU69" s="39">
        <v>63.800000000000004</v>
      </c>
      <c r="AV69" s="33">
        <v>42676</v>
      </c>
      <c r="AW69" s="35">
        <v>114.3</v>
      </c>
      <c r="AX69" s="39">
        <v>63.650000000000006</v>
      </c>
      <c r="AY69" s="33">
        <v>42678</v>
      </c>
      <c r="AZ69" s="36">
        <v>93.93</v>
      </c>
      <c r="BA69" s="48">
        <v>64.34</v>
      </c>
      <c r="BB69" s="33">
        <v>42679</v>
      </c>
      <c r="BC69" s="35">
        <v>93.93</v>
      </c>
      <c r="BD69" s="39">
        <v>64.34</v>
      </c>
      <c r="BE69" s="33">
        <v>42687</v>
      </c>
      <c r="BF69" s="35">
        <v>94.62</v>
      </c>
      <c r="BG69" s="39">
        <v>66.98</v>
      </c>
      <c r="BH69" s="40">
        <f t="shared" si="17"/>
        <v>-0.22270598866343549</v>
      </c>
      <c r="BI69" s="40">
        <f t="shared" si="18"/>
        <v>-0.1999148211243611</v>
      </c>
      <c r="BJ69" s="40">
        <f t="shared" si="19"/>
        <v>-0.1782152230971128</v>
      </c>
      <c r="BK69" s="40">
        <f t="shared" si="20"/>
        <v>1.0866284334440035E-2</v>
      </c>
      <c r="BL69" s="40">
        <f t="shared" si="21"/>
        <v>8.4639498432601545E-3</v>
      </c>
      <c r="BM69" s="40">
        <f t="shared" si="22"/>
        <v>1.0840534171248972E-2</v>
      </c>
      <c r="BN69" s="42">
        <f t="shared" si="23"/>
        <v>-0.23357227299787553</v>
      </c>
      <c r="BO69" s="52">
        <v>132</v>
      </c>
      <c r="BP69" s="42">
        <f t="shared" si="24"/>
        <v>-0.20837877096762125</v>
      </c>
      <c r="BQ69" s="52">
        <v>133</v>
      </c>
      <c r="BR69" s="42">
        <f t="shared" si="25"/>
        <v>-0.18905575726836177</v>
      </c>
      <c r="BS69" s="52">
        <v>133</v>
      </c>
      <c r="BT69" s="50" t="str">
        <f t="shared" si="30"/>
        <v>horizontal</v>
      </c>
      <c r="BU69" s="52">
        <f t="shared" si="31"/>
        <v>0</v>
      </c>
    </row>
    <row r="70" spans="1:73" ht="43.25" customHeight="1">
      <c r="A70" s="13" t="s">
        <v>764</v>
      </c>
      <c r="B70" s="31">
        <v>1601383479</v>
      </c>
      <c r="C70" s="23">
        <v>4511129100</v>
      </c>
      <c r="D70" s="33">
        <v>41087</v>
      </c>
      <c r="E70" s="33">
        <v>41114</v>
      </c>
      <c r="F70" s="33">
        <v>41087</v>
      </c>
      <c r="G70" s="13" t="s">
        <v>765</v>
      </c>
      <c r="H70" s="13" t="s">
        <v>98</v>
      </c>
      <c r="I70" s="13" t="s">
        <v>768</v>
      </c>
      <c r="J70" s="13" t="s">
        <v>769</v>
      </c>
      <c r="K70" s="13" t="s">
        <v>770</v>
      </c>
      <c r="L70" s="13" t="str">
        <f t="shared" si="28"/>
        <v>451</v>
      </c>
      <c r="M70" s="13" t="s">
        <v>771</v>
      </c>
      <c r="N70" s="13" t="s">
        <v>773</v>
      </c>
      <c r="O70" s="13" t="s">
        <v>534</v>
      </c>
      <c r="P70" s="13" t="s">
        <v>766</v>
      </c>
      <c r="Q70" s="13" t="s">
        <v>138</v>
      </c>
      <c r="R70" s="13" t="s">
        <v>767</v>
      </c>
      <c r="S70" s="13" t="s">
        <v>772</v>
      </c>
      <c r="T70" s="13" t="s">
        <v>73</v>
      </c>
      <c r="U70" s="13" t="str">
        <f t="shared" si="29"/>
        <v>291</v>
      </c>
      <c r="V70" s="13" t="s">
        <v>74</v>
      </c>
      <c r="W70" s="13" t="s">
        <v>70</v>
      </c>
      <c r="X70" s="13" t="s">
        <v>71</v>
      </c>
      <c r="Y70" s="25">
        <v>17128</v>
      </c>
      <c r="Z70" s="15">
        <v>78918.318803474496</v>
      </c>
      <c r="AA70" s="15">
        <v>106143.337952609</v>
      </c>
      <c r="AB70" s="14" t="s">
        <v>72</v>
      </c>
      <c r="AC70" s="14" t="s">
        <v>72</v>
      </c>
      <c r="AD70" s="14" t="s">
        <v>72</v>
      </c>
      <c r="AE70" s="14" t="s">
        <v>72</v>
      </c>
      <c r="AF70" s="14" t="s">
        <v>72</v>
      </c>
      <c r="AG70" s="15">
        <v>0</v>
      </c>
      <c r="AH70" s="14" t="s">
        <v>72</v>
      </c>
      <c r="AI70" s="29">
        <f t="shared" si="16"/>
        <v>0.21703452708683291</v>
      </c>
      <c r="AJ70" s="21" t="str">
        <f>VLOOKUP(C70,Richtungsmatrix!$A$2:$E$133,5,FALSE)</f>
        <v>vertikal</v>
      </c>
      <c r="AK70" s="24" t="s">
        <v>773</v>
      </c>
      <c r="AL70" s="24" t="s">
        <v>534</v>
      </c>
      <c r="AM70" s="44" t="s">
        <v>1217</v>
      </c>
      <c r="AN70" s="34">
        <v>41087</v>
      </c>
      <c r="AO70" s="51"/>
      <c r="AP70" s="33">
        <v>41077</v>
      </c>
      <c r="AQ70" s="37">
        <v>0.38</v>
      </c>
      <c r="AR70" s="47">
        <v>21.27</v>
      </c>
      <c r="AS70" s="33">
        <v>41085</v>
      </c>
      <c r="AT70" s="35">
        <v>0.53</v>
      </c>
      <c r="AU70" s="39">
        <v>21.44</v>
      </c>
      <c r="AV70" s="33">
        <v>41086</v>
      </c>
      <c r="AW70" s="35">
        <v>0.56000000000000005</v>
      </c>
      <c r="AX70" s="39">
        <v>21.35</v>
      </c>
      <c r="AY70" s="33">
        <v>41088</v>
      </c>
      <c r="AZ70" s="36">
        <v>0.45</v>
      </c>
      <c r="BA70" s="48">
        <v>21.470000000000002</v>
      </c>
      <c r="BB70" s="33">
        <v>41089</v>
      </c>
      <c r="BC70" s="35">
        <v>0.44</v>
      </c>
      <c r="BD70" s="39">
        <v>22.28</v>
      </c>
      <c r="BE70" s="33">
        <v>41097</v>
      </c>
      <c r="BF70" s="35">
        <v>0.53</v>
      </c>
      <c r="BG70" s="39">
        <v>22.35</v>
      </c>
      <c r="BH70" s="40">
        <f t="shared" si="17"/>
        <v>0.39473684210526327</v>
      </c>
      <c r="BI70" s="40">
        <f t="shared" si="18"/>
        <v>-0.16981132075471705</v>
      </c>
      <c r="BJ70" s="40">
        <f t="shared" si="19"/>
        <v>-0.19642857142857151</v>
      </c>
      <c r="BK70" s="40">
        <f t="shared" si="20"/>
        <v>5.0775740479548803E-2</v>
      </c>
      <c r="BL70" s="40">
        <f t="shared" si="21"/>
        <v>3.917910447761197E-2</v>
      </c>
      <c r="BM70" s="40">
        <f t="shared" si="22"/>
        <v>5.6206088992973857E-3</v>
      </c>
      <c r="BN70" s="42">
        <f t="shared" si="23"/>
        <v>0.34396110162571447</v>
      </c>
      <c r="BO70" s="52">
        <v>5</v>
      </c>
      <c r="BP70" s="42">
        <f t="shared" si="24"/>
        <v>-0.20899042523232902</v>
      </c>
      <c r="BQ70" s="52">
        <v>134</v>
      </c>
      <c r="BR70" s="42">
        <f t="shared" si="25"/>
        <v>-0.20204918032786889</v>
      </c>
      <c r="BS70" s="52">
        <v>134</v>
      </c>
      <c r="BT70" s="50" t="str">
        <f t="shared" si="30"/>
        <v>vertikal</v>
      </c>
      <c r="BU70" s="52">
        <f t="shared" si="31"/>
        <v>0</v>
      </c>
    </row>
    <row r="71" spans="1:73" ht="23" customHeight="1">
      <c r="A71" s="19"/>
      <c r="B71" s="19"/>
      <c r="D71" s="33"/>
      <c r="E71" s="33"/>
      <c r="F71" s="33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61"/>
      <c r="Z71" s="19"/>
      <c r="AA71" s="19"/>
      <c r="AB71" s="19"/>
      <c r="AC71" s="19"/>
      <c r="AD71" s="19"/>
      <c r="AE71" s="19"/>
      <c r="AF71" s="19"/>
      <c r="AG71" s="19"/>
      <c r="AH71" s="19"/>
      <c r="AJ71" s="21"/>
      <c r="AM71" s="50"/>
      <c r="AN71" s="64"/>
      <c r="AO71" s="50"/>
      <c r="AP71" s="50"/>
      <c r="AQ71" s="65"/>
      <c r="AR71" s="65"/>
      <c r="AS71" s="50"/>
      <c r="AT71" s="35"/>
      <c r="AV71" s="50"/>
      <c r="AW71" s="35"/>
      <c r="AY71" s="50"/>
      <c r="AZ71" s="36"/>
      <c r="BA71" s="65"/>
      <c r="BB71" s="50"/>
      <c r="BC71" s="35"/>
      <c r="BE71" s="50"/>
      <c r="BF71" s="35"/>
      <c r="BH71" s="50"/>
      <c r="BI71" s="50"/>
      <c r="BJ71" s="50"/>
      <c r="BK71" s="50"/>
      <c r="BL71" s="50"/>
      <c r="BM71" s="50"/>
      <c r="BN71" s="42"/>
      <c r="BO71" s="52"/>
      <c r="BP71" s="42"/>
      <c r="BQ71" s="52">
        <v>135</v>
      </c>
      <c r="BR71" s="42"/>
      <c r="BS71" s="52">
        <v>135</v>
      </c>
      <c r="BT71" s="50">
        <f t="shared" si="30"/>
        <v>0</v>
      </c>
      <c r="BU71" s="52">
        <f t="shared" si="31"/>
        <v>0</v>
      </c>
    </row>
    <row r="72" spans="1:73" ht="23" customHeight="1">
      <c r="A72" s="13" t="s">
        <v>544</v>
      </c>
      <c r="B72" s="31">
        <v>1907097674</v>
      </c>
      <c r="C72" s="23">
        <v>2920126511</v>
      </c>
      <c r="D72" s="33">
        <v>42122</v>
      </c>
      <c r="E72" s="33">
        <v>42402</v>
      </c>
      <c r="F72" s="33">
        <v>42122</v>
      </c>
      <c r="G72" s="13" t="s">
        <v>545</v>
      </c>
      <c r="H72" s="13" t="s">
        <v>77</v>
      </c>
      <c r="I72" s="13" t="s">
        <v>548</v>
      </c>
      <c r="J72" s="13" t="s">
        <v>549</v>
      </c>
      <c r="K72" s="13" t="s">
        <v>86</v>
      </c>
      <c r="L72" s="13" t="str">
        <f t="shared" ref="L72:L103" si="32">MID(K72,1,3)</f>
        <v>292</v>
      </c>
      <c r="M72" s="13" t="s">
        <v>85</v>
      </c>
      <c r="N72" s="13" t="s">
        <v>551</v>
      </c>
      <c r="O72" s="13" t="s">
        <v>182</v>
      </c>
      <c r="P72" s="13" t="s">
        <v>546</v>
      </c>
      <c r="Q72" s="13" t="s">
        <v>77</v>
      </c>
      <c r="R72" s="13" t="s">
        <v>547</v>
      </c>
      <c r="S72" s="13" t="s">
        <v>550</v>
      </c>
      <c r="T72" s="13" t="s">
        <v>382</v>
      </c>
      <c r="U72" s="13" t="str">
        <f t="shared" ref="U72:U103" si="33">MID(T72,1,3)</f>
        <v>265</v>
      </c>
      <c r="V72" s="13" t="s">
        <v>381</v>
      </c>
      <c r="W72" s="13" t="s">
        <v>70</v>
      </c>
      <c r="X72" s="13" t="s">
        <v>71</v>
      </c>
      <c r="Y72" s="15">
        <v>41666.61</v>
      </c>
      <c r="Z72" s="15">
        <v>942517.204794858</v>
      </c>
      <c r="AA72" s="15">
        <v>992585.25932749198</v>
      </c>
      <c r="AB72" s="15">
        <v>205641.23447453999</v>
      </c>
      <c r="AC72" s="15">
        <v>12064.6470312527</v>
      </c>
      <c r="AD72" s="15">
        <v>3617.7910599399202</v>
      </c>
      <c r="AE72" s="15">
        <v>2217.9054477855898</v>
      </c>
      <c r="AF72" s="15">
        <v>20696.623991395401</v>
      </c>
      <c r="AG72" s="15">
        <v>5878.7689755680503</v>
      </c>
      <c r="AH72" s="15">
        <v>2307.0147156398102</v>
      </c>
      <c r="AI72" s="29">
        <f t="shared" ref="AI72:AI103" si="34">Y72/Z72</f>
        <v>4.420779778663974E-2</v>
      </c>
      <c r="AJ72" s="21" t="str">
        <f>VLOOKUP(C72,Richtungsmatrix!$A$2:$E$133,5,FALSE)</f>
        <v>vertikal</v>
      </c>
      <c r="AK72" s="24" t="s">
        <v>551</v>
      </c>
      <c r="AL72" s="24" t="s">
        <v>182</v>
      </c>
      <c r="AM72" s="50" t="s">
        <v>1220</v>
      </c>
      <c r="AN72" s="34">
        <v>42122</v>
      </c>
      <c r="AO72" s="51"/>
      <c r="AP72" s="33">
        <v>42112</v>
      </c>
      <c r="AQ72" s="37">
        <v>160.66</v>
      </c>
      <c r="AR72" s="47">
        <v>1.47</v>
      </c>
      <c r="AS72" s="33">
        <v>42120</v>
      </c>
      <c r="AT72" s="35">
        <v>160.66</v>
      </c>
      <c r="AU72" s="39">
        <v>1.53</v>
      </c>
      <c r="AV72" s="33">
        <v>42121</v>
      </c>
      <c r="AW72" s="35">
        <v>160.66</v>
      </c>
      <c r="AX72" s="39">
        <v>1.54</v>
      </c>
      <c r="AY72" s="33">
        <v>42123</v>
      </c>
      <c r="AZ72" s="36">
        <v>194.5</v>
      </c>
      <c r="BA72" s="48">
        <v>1.54</v>
      </c>
      <c r="BB72" s="33">
        <v>42124</v>
      </c>
      <c r="BC72" s="35">
        <v>213.95000000000002</v>
      </c>
      <c r="BD72" s="39">
        <v>1.57</v>
      </c>
      <c r="BE72" s="33">
        <v>42132</v>
      </c>
      <c r="BF72" s="35">
        <v>236.12</v>
      </c>
      <c r="BG72" s="39">
        <v>1.49</v>
      </c>
      <c r="BH72" s="40">
        <f t="shared" ref="BH72:BH103" si="35">BF72/AQ72-1</f>
        <v>0.46968753890202919</v>
      </c>
      <c r="BI72" s="40">
        <f t="shared" ref="BI72:BI103" si="36">BC72/AT72-1</f>
        <v>0.33169426117266299</v>
      </c>
      <c r="BJ72" s="40">
        <f t="shared" ref="BJ72:BJ103" si="37">AZ72/AW72-1</f>
        <v>0.21063114652060255</v>
      </c>
      <c r="BK72" s="40">
        <f t="shared" ref="BK72:BK103" si="38">BG72/AR72-1</f>
        <v>1.3605442176870763E-2</v>
      </c>
      <c r="BL72" s="40">
        <f t="shared" ref="BL72:BL103" si="39">BD72/AU72-1</f>
        <v>2.6143790849673332E-2</v>
      </c>
      <c r="BM72" s="40">
        <f t="shared" ref="BM72:BM103" si="40">BA72/AX72-1</f>
        <v>0</v>
      </c>
      <c r="BN72" s="42">
        <f t="shared" ref="BN72:BN103" si="41">BH72-BK72</f>
        <v>0.45608209672515843</v>
      </c>
      <c r="BO72" s="52">
        <v>4</v>
      </c>
      <c r="BP72" s="42">
        <f t="shared" ref="BP72:BP103" si="42">BI72-BL72</f>
        <v>0.30555047032298965</v>
      </c>
      <c r="BQ72" s="52">
        <v>3</v>
      </c>
      <c r="BR72" s="42">
        <f t="shared" ref="BR72:BR103" si="43">BJ72-BM72</f>
        <v>0.21063114652060255</v>
      </c>
      <c r="BS72" s="52">
        <v>4</v>
      </c>
      <c r="BT72" s="50" t="str">
        <f t="shared" si="30"/>
        <v>vertikal</v>
      </c>
      <c r="BU72" s="52">
        <f t="shared" si="31"/>
        <v>-1</v>
      </c>
    </row>
    <row r="73" spans="1:73" ht="23" customHeight="1">
      <c r="A73" s="13" t="s">
        <v>664</v>
      </c>
      <c r="B73" s="31">
        <v>1909054483</v>
      </c>
      <c r="C73" s="23">
        <v>2932029320</v>
      </c>
      <c r="D73" s="33">
        <v>41628</v>
      </c>
      <c r="E73" s="33">
        <v>41628</v>
      </c>
      <c r="F73" s="33">
        <v>41628</v>
      </c>
      <c r="G73" s="13" t="s">
        <v>665</v>
      </c>
      <c r="H73" s="13" t="s">
        <v>88</v>
      </c>
      <c r="I73" s="13" t="s">
        <v>670</v>
      </c>
      <c r="J73" s="13" t="s">
        <v>671</v>
      </c>
      <c r="K73" s="13" t="s">
        <v>103</v>
      </c>
      <c r="L73" s="13" t="str">
        <f t="shared" si="32"/>
        <v>293</v>
      </c>
      <c r="M73" s="13" t="s">
        <v>104</v>
      </c>
      <c r="N73" s="13" t="s">
        <v>673</v>
      </c>
      <c r="O73" s="13" t="s">
        <v>96</v>
      </c>
      <c r="P73" s="13" t="s">
        <v>666</v>
      </c>
      <c r="Q73" s="13" t="s">
        <v>667</v>
      </c>
      <c r="R73" s="13" t="s">
        <v>669</v>
      </c>
      <c r="S73" s="13" t="s">
        <v>672</v>
      </c>
      <c r="T73" s="13" t="s">
        <v>103</v>
      </c>
      <c r="U73" s="13" t="str">
        <f t="shared" si="33"/>
        <v>293</v>
      </c>
      <c r="V73" s="13" t="s">
        <v>104</v>
      </c>
      <c r="W73" s="13" t="s">
        <v>668</v>
      </c>
      <c r="X73" s="13" t="s">
        <v>71</v>
      </c>
      <c r="Y73" s="25">
        <v>25857</v>
      </c>
      <c r="Z73" s="15">
        <v>46252.132680000002</v>
      </c>
      <c r="AA73" s="15">
        <v>35774.543368999999</v>
      </c>
      <c r="AB73" s="15">
        <v>28518.744296000001</v>
      </c>
      <c r="AC73" s="14" t="s">
        <v>72</v>
      </c>
      <c r="AD73" s="14" t="s">
        <v>72</v>
      </c>
      <c r="AE73" s="14" t="s">
        <v>72</v>
      </c>
      <c r="AF73" s="15">
        <v>-2331.2766700000002</v>
      </c>
      <c r="AG73" s="15">
        <v>-1295.5663099999999</v>
      </c>
      <c r="AH73" s="15">
        <v>-4026.7076400000001</v>
      </c>
      <c r="AI73" s="29">
        <f t="shared" si="34"/>
        <v>0.55904449161067304</v>
      </c>
      <c r="AJ73" s="21" t="str">
        <f>VLOOKUP(C73,Richtungsmatrix!$A$2:$E$133,5,FALSE)</f>
        <v>horizontal</v>
      </c>
      <c r="AK73" s="24" t="s">
        <v>673</v>
      </c>
      <c r="AL73" s="24" t="s">
        <v>96</v>
      </c>
      <c r="AM73" s="22" t="s">
        <v>1225</v>
      </c>
      <c r="AN73" s="34">
        <v>41628</v>
      </c>
      <c r="AO73" s="51"/>
      <c r="AP73" s="33">
        <v>41618</v>
      </c>
      <c r="AQ73" s="37">
        <v>9.6300000000000008</v>
      </c>
      <c r="AR73" s="47">
        <v>9180.2900000000009</v>
      </c>
      <c r="AS73" s="33">
        <v>41626</v>
      </c>
      <c r="AT73" s="35">
        <v>8.8000000000000007</v>
      </c>
      <c r="AU73" s="39">
        <v>9145.35</v>
      </c>
      <c r="AV73" s="33">
        <v>41627</v>
      </c>
      <c r="AW73" s="35">
        <v>8.93</v>
      </c>
      <c r="AX73" s="39">
        <v>9279.68</v>
      </c>
      <c r="AY73" s="33">
        <v>41629</v>
      </c>
      <c r="AZ73" s="36">
        <v>10.200000000000001</v>
      </c>
      <c r="BA73" s="48">
        <v>9371.08</v>
      </c>
      <c r="BB73" s="33">
        <v>41630</v>
      </c>
      <c r="BC73" s="35">
        <v>10.200000000000001</v>
      </c>
      <c r="BD73" s="39">
        <v>9371.08</v>
      </c>
      <c r="BE73" s="33">
        <v>41638</v>
      </c>
      <c r="BF73" s="35">
        <v>10.01</v>
      </c>
      <c r="BG73" s="39">
        <v>9586.5300000000007</v>
      </c>
      <c r="BH73" s="40">
        <f t="shared" si="35"/>
        <v>3.9460020768431914E-2</v>
      </c>
      <c r="BI73" s="40">
        <f t="shared" si="36"/>
        <v>0.15909090909090917</v>
      </c>
      <c r="BJ73" s="40">
        <f t="shared" si="37"/>
        <v>0.14221724524076174</v>
      </c>
      <c r="BK73" s="40">
        <f t="shared" si="38"/>
        <v>4.4251325393860119E-2</v>
      </c>
      <c r="BL73" s="40">
        <f t="shared" si="39"/>
        <v>2.4682488915131584E-2</v>
      </c>
      <c r="BM73" s="40">
        <f t="shared" si="40"/>
        <v>9.8494775681918778E-3</v>
      </c>
      <c r="BN73" s="42">
        <f t="shared" si="41"/>
        <v>-4.7913046254282055E-3</v>
      </c>
      <c r="BO73" s="52">
        <v>71</v>
      </c>
      <c r="BP73" s="42">
        <f t="shared" si="42"/>
        <v>0.13440842017577759</v>
      </c>
      <c r="BQ73" s="52">
        <v>7</v>
      </c>
      <c r="BR73" s="42">
        <f t="shared" si="43"/>
        <v>0.13236776767256986</v>
      </c>
      <c r="BS73" s="52">
        <v>8</v>
      </c>
      <c r="BT73" s="50" t="str">
        <f t="shared" si="30"/>
        <v>horizontal</v>
      </c>
      <c r="BU73" s="52">
        <f t="shared" si="31"/>
        <v>-1</v>
      </c>
    </row>
    <row r="74" spans="1:73" ht="43.25" customHeight="1">
      <c r="A74" s="16" t="s">
        <v>19</v>
      </c>
      <c r="B74" s="32">
        <v>1907053922</v>
      </c>
      <c r="C74" s="23">
        <v>2910029201</v>
      </c>
      <c r="D74" s="33">
        <v>41831</v>
      </c>
      <c r="E74" s="33">
        <v>42116</v>
      </c>
      <c r="F74" s="33">
        <v>41831</v>
      </c>
      <c r="G74" s="16" t="s">
        <v>76</v>
      </c>
      <c r="H74" s="16" t="s">
        <v>77</v>
      </c>
      <c r="I74" s="16" t="s">
        <v>80</v>
      </c>
      <c r="J74" s="16" t="s">
        <v>81</v>
      </c>
      <c r="K74" s="16" t="s">
        <v>73</v>
      </c>
      <c r="L74" s="13" t="str">
        <f t="shared" si="32"/>
        <v>291</v>
      </c>
      <c r="M74" s="16" t="s">
        <v>74</v>
      </c>
      <c r="N74" s="16" t="s">
        <v>83</v>
      </c>
      <c r="O74" s="16" t="s">
        <v>84</v>
      </c>
      <c r="P74" s="16" t="s">
        <v>78</v>
      </c>
      <c r="Q74" s="16" t="s">
        <v>77</v>
      </c>
      <c r="R74" s="16" t="s">
        <v>79</v>
      </c>
      <c r="S74" s="16" t="s">
        <v>82</v>
      </c>
      <c r="T74" s="16" t="s">
        <v>86</v>
      </c>
      <c r="U74" s="13" t="str">
        <f t="shared" si="33"/>
        <v>292</v>
      </c>
      <c r="V74" s="16" t="s">
        <v>85</v>
      </c>
      <c r="W74" s="16" t="s">
        <v>70</v>
      </c>
      <c r="X74" s="16" t="s">
        <v>71</v>
      </c>
      <c r="Y74" s="26">
        <v>4679713</v>
      </c>
      <c r="Z74" s="17">
        <v>1195588.9082802499</v>
      </c>
      <c r="AA74" s="17">
        <v>1244394.17475101</v>
      </c>
      <c r="AB74" s="17">
        <v>1200954.4306910101</v>
      </c>
      <c r="AC74" s="18" t="s">
        <v>72</v>
      </c>
      <c r="AD74" s="18" t="s">
        <v>72</v>
      </c>
      <c r="AE74" s="18" t="s">
        <v>72</v>
      </c>
      <c r="AF74" s="17">
        <v>62070.6646707771</v>
      </c>
      <c r="AG74" s="17">
        <v>30611.771924451299</v>
      </c>
      <c r="AH74" s="17">
        <v>38987.095263806397</v>
      </c>
      <c r="AI74" s="29">
        <f t="shared" si="34"/>
        <v>3.9141488914708633</v>
      </c>
      <c r="AJ74" s="21" t="str">
        <f>VLOOKUP(C74,Richtungsmatrix!$A$2:$E$133,5,FALSE)</f>
        <v>vertikal</v>
      </c>
      <c r="AK74" s="24" t="s">
        <v>83</v>
      </c>
      <c r="AL74" s="24" t="s">
        <v>84</v>
      </c>
      <c r="AM74" s="22" t="s">
        <v>1226</v>
      </c>
      <c r="AN74" s="34">
        <v>41831</v>
      </c>
      <c r="AO74" s="51"/>
      <c r="AP74" s="33">
        <v>41821</v>
      </c>
      <c r="AQ74" s="37">
        <v>364.45</v>
      </c>
      <c r="AR74" s="47">
        <v>2051.2249999999999</v>
      </c>
      <c r="AS74" s="33">
        <v>41829</v>
      </c>
      <c r="AT74" s="35">
        <v>364.45</v>
      </c>
      <c r="AU74" s="39">
        <v>2061.6350000000002</v>
      </c>
      <c r="AV74" s="33">
        <v>41830</v>
      </c>
      <c r="AW74" s="35">
        <v>364.45</v>
      </c>
      <c r="AX74" s="39">
        <v>2036.54</v>
      </c>
      <c r="AY74" s="33">
        <v>41832</v>
      </c>
      <c r="AZ74" s="36">
        <v>392.43</v>
      </c>
      <c r="BA74" s="47">
        <v>2033.8690000000001</v>
      </c>
      <c r="BB74" s="33">
        <v>41833</v>
      </c>
      <c r="BC74" s="35">
        <v>392.43</v>
      </c>
      <c r="BD74" s="39">
        <v>2033.8690000000001</v>
      </c>
      <c r="BE74" s="33">
        <v>41841</v>
      </c>
      <c r="BF74" s="35">
        <v>405.38</v>
      </c>
      <c r="BG74" s="39">
        <v>2057.7669999999998</v>
      </c>
      <c r="BH74" s="40">
        <f t="shared" si="35"/>
        <v>0.11230621484428593</v>
      </c>
      <c r="BI74" s="40">
        <f t="shared" si="36"/>
        <v>7.6773219920428071E-2</v>
      </c>
      <c r="BJ74" s="40">
        <f t="shared" si="37"/>
        <v>7.6773219920428071E-2</v>
      </c>
      <c r="BK74" s="40">
        <f t="shared" si="38"/>
        <v>3.1893137027874108E-3</v>
      </c>
      <c r="BL74" s="40">
        <f t="shared" si="39"/>
        <v>-1.3467951407499457E-2</v>
      </c>
      <c r="BM74" s="40">
        <f t="shared" si="40"/>
        <v>-1.3115381971382511E-3</v>
      </c>
      <c r="BN74" s="42">
        <f t="shared" si="41"/>
        <v>0.10911690114149852</v>
      </c>
      <c r="BO74" s="52">
        <v>20</v>
      </c>
      <c r="BP74" s="42">
        <f t="shared" si="42"/>
        <v>9.0241171327927527E-2</v>
      </c>
      <c r="BQ74" s="52">
        <v>12</v>
      </c>
      <c r="BR74" s="42">
        <f t="shared" si="43"/>
        <v>7.8084758117566322E-2</v>
      </c>
      <c r="BS74" s="52">
        <v>13</v>
      </c>
      <c r="BT74" s="50" t="str">
        <f t="shared" si="30"/>
        <v>vertikal</v>
      </c>
      <c r="BU74" s="52">
        <f t="shared" si="31"/>
        <v>-1</v>
      </c>
    </row>
    <row r="75" spans="1:73" ht="23" customHeight="1">
      <c r="A75" s="16" t="s">
        <v>919</v>
      </c>
      <c r="B75" s="32">
        <v>1909227734</v>
      </c>
      <c r="C75" s="23">
        <v>2932029320</v>
      </c>
      <c r="D75" s="33">
        <v>42082</v>
      </c>
      <c r="E75" s="33">
        <v>42082</v>
      </c>
      <c r="F75" s="33">
        <v>42082</v>
      </c>
      <c r="G75" s="16" t="s">
        <v>920</v>
      </c>
      <c r="H75" s="16" t="s">
        <v>77</v>
      </c>
      <c r="I75" s="16" t="s">
        <v>923</v>
      </c>
      <c r="J75" s="16" t="s">
        <v>924</v>
      </c>
      <c r="K75" s="16" t="s">
        <v>103</v>
      </c>
      <c r="L75" s="13" t="str">
        <f t="shared" si="32"/>
        <v>293</v>
      </c>
      <c r="M75" s="16" t="s">
        <v>104</v>
      </c>
      <c r="N75" s="16" t="s">
        <v>926</v>
      </c>
      <c r="O75" s="16" t="s">
        <v>84</v>
      </c>
      <c r="P75" s="16" t="s">
        <v>921</v>
      </c>
      <c r="Q75" s="16" t="s">
        <v>88</v>
      </c>
      <c r="R75" s="16" t="s">
        <v>922</v>
      </c>
      <c r="S75" s="16" t="s">
        <v>925</v>
      </c>
      <c r="T75" s="16" t="s">
        <v>103</v>
      </c>
      <c r="U75" s="13" t="str">
        <f t="shared" si="33"/>
        <v>293</v>
      </c>
      <c r="V75" s="16" t="s">
        <v>104</v>
      </c>
      <c r="W75" s="16" t="s">
        <v>70</v>
      </c>
      <c r="X75" s="16" t="s">
        <v>71</v>
      </c>
      <c r="Y75" s="26">
        <v>7000</v>
      </c>
      <c r="Z75" s="17">
        <v>555624.25551567203</v>
      </c>
      <c r="AA75" s="17">
        <v>628832.751298688</v>
      </c>
      <c r="AB75" s="17">
        <v>438305.96393580502</v>
      </c>
      <c r="AC75" s="18" t="s">
        <v>72</v>
      </c>
      <c r="AD75" s="18" t="s">
        <v>72</v>
      </c>
      <c r="AE75" s="18" t="s">
        <v>72</v>
      </c>
      <c r="AF75" s="17">
        <v>41705.8229753083</v>
      </c>
      <c r="AG75" s="17">
        <v>27597.968453292498</v>
      </c>
      <c r="AH75" s="17">
        <v>18807.5126876215</v>
      </c>
      <c r="AI75" s="29">
        <f t="shared" si="34"/>
        <v>1.2598442077557136E-2</v>
      </c>
      <c r="AJ75" s="21" t="str">
        <f>VLOOKUP(C75,Richtungsmatrix!$A$2:$E$133,5,FALSE)</f>
        <v>horizontal</v>
      </c>
      <c r="AK75" s="24" t="s">
        <v>926</v>
      </c>
      <c r="AL75" s="24" t="s">
        <v>84</v>
      </c>
      <c r="AM75" s="22" t="s">
        <v>1226</v>
      </c>
      <c r="AN75" s="34">
        <v>42082</v>
      </c>
      <c r="AO75" s="51"/>
      <c r="AP75" s="33">
        <v>42072</v>
      </c>
      <c r="AQ75" s="37">
        <v>317.81</v>
      </c>
      <c r="AR75" s="47">
        <v>3224.3139999999999</v>
      </c>
      <c r="AS75" s="33">
        <v>42080</v>
      </c>
      <c r="AT75" s="35">
        <v>337.75</v>
      </c>
      <c r="AU75" s="39">
        <v>3469.6030000000001</v>
      </c>
      <c r="AV75" s="33">
        <v>42081</v>
      </c>
      <c r="AW75" s="35">
        <v>340.51</v>
      </c>
      <c r="AX75" s="39">
        <v>3510.5010000000002</v>
      </c>
      <c r="AY75" s="33">
        <v>42083</v>
      </c>
      <c r="AZ75" s="36">
        <v>335.84000000000003</v>
      </c>
      <c r="BA75" s="48">
        <v>3587.0840000000003</v>
      </c>
      <c r="BB75" s="33">
        <v>42084</v>
      </c>
      <c r="BC75" s="35">
        <v>335.84000000000003</v>
      </c>
      <c r="BD75" s="39">
        <v>3587.0840000000003</v>
      </c>
      <c r="BE75" s="33">
        <v>42092</v>
      </c>
      <c r="BF75" s="35">
        <v>353.88</v>
      </c>
      <c r="BG75" s="39">
        <v>3686.134</v>
      </c>
      <c r="BH75" s="40">
        <f t="shared" si="35"/>
        <v>0.11349548472357696</v>
      </c>
      <c r="BI75" s="40">
        <f t="shared" si="36"/>
        <v>-5.6550703182826068E-3</v>
      </c>
      <c r="BJ75" s="40">
        <f t="shared" si="37"/>
        <v>-1.3714722034595006E-2</v>
      </c>
      <c r="BK75" s="40">
        <f t="shared" si="38"/>
        <v>0.1432304670078659</v>
      </c>
      <c r="BL75" s="40">
        <f t="shared" si="39"/>
        <v>3.3860069869665166E-2</v>
      </c>
      <c r="BM75" s="40">
        <f t="shared" si="40"/>
        <v>2.1815404695797014E-2</v>
      </c>
      <c r="BN75" s="42">
        <f t="shared" si="41"/>
        <v>-2.9734982284288947E-2</v>
      </c>
      <c r="BO75" s="52">
        <v>86</v>
      </c>
      <c r="BP75" s="42">
        <f t="shared" si="42"/>
        <v>-3.9515140187947773E-2</v>
      </c>
      <c r="BQ75" s="52">
        <v>112</v>
      </c>
      <c r="BR75" s="42">
        <f t="shared" si="43"/>
        <v>-3.553012673039202E-2</v>
      </c>
      <c r="BS75" s="52">
        <v>113</v>
      </c>
      <c r="BT75" s="50" t="str">
        <f t="shared" si="30"/>
        <v>horizontal</v>
      </c>
      <c r="BU75" s="52">
        <f t="shared" si="31"/>
        <v>-1</v>
      </c>
    </row>
    <row r="76" spans="1:73" ht="33.5" customHeight="1">
      <c r="A76" s="13" t="s">
        <v>819</v>
      </c>
      <c r="B76" s="31">
        <v>1909445715</v>
      </c>
      <c r="C76" s="23">
        <v>2932058290</v>
      </c>
      <c r="D76" s="33">
        <v>42494</v>
      </c>
      <c r="E76" s="33">
        <v>42494</v>
      </c>
      <c r="F76" s="33">
        <v>42494</v>
      </c>
      <c r="G76" s="13" t="s">
        <v>137</v>
      </c>
      <c r="H76" s="13" t="s">
        <v>138</v>
      </c>
      <c r="I76" s="13" t="s">
        <v>141</v>
      </c>
      <c r="J76" s="13" t="s">
        <v>142</v>
      </c>
      <c r="K76" s="13" t="s">
        <v>103</v>
      </c>
      <c r="L76" s="13" t="str">
        <f t="shared" si="32"/>
        <v>293</v>
      </c>
      <c r="M76" s="13" t="s">
        <v>104</v>
      </c>
      <c r="N76" s="13" t="s">
        <v>144</v>
      </c>
      <c r="O76" s="13" t="s">
        <v>75</v>
      </c>
      <c r="P76" s="13" t="s">
        <v>820</v>
      </c>
      <c r="Q76" s="13" t="s">
        <v>98</v>
      </c>
      <c r="R76" s="13" t="s">
        <v>821</v>
      </c>
      <c r="S76" s="13" t="s">
        <v>822</v>
      </c>
      <c r="T76" s="13" t="s">
        <v>115</v>
      </c>
      <c r="U76" s="13" t="str">
        <f t="shared" si="33"/>
        <v>582</v>
      </c>
      <c r="V76" s="13" t="s">
        <v>114</v>
      </c>
      <c r="W76" s="13" t="s">
        <v>70</v>
      </c>
      <c r="X76" s="13" t="s">
        <v>71</v>
      </c>
      <c r="Y76" s="25">
        <v>13044</v>
      </c>
      <c r="Z76" s="15">
        <v>17304858.585797999</v>
      </c>
      <c r="AA76" s="15">
        <v>22055626.153684001</v>
      </c>
      <c r="AB76" s="15">
        <v>17734026.792328201</v>
      </c>
      <c r="AC76" s="15">
        <v>1192486.4861999999</v>
      </c>
      <c r="AD76" s="15">
        <v>1331863.7150000001</v>
      </c>
      <c r="AE76" s="15">
        <v>1112757.905</v>
      </c>
      <c r="AF76" s="15">
        <v>1362299.5976</v>
      </c>
      <c r="AG76" s="15">
        <v>1551391.5963000001</v>
      </c>
      <c r="AH76" s="15">
        <v>1507288.65</v>
      </c>
      <c r="AI76" s="29">
        <f t="shared" si="34"/>
        <v>7.537767463008995E-4</v>
      </c>
      <c r="AJ76" s="21" t="str">
        <f>VLOOKUP(C76,Richtungsmatrix!$A$2:$E$133,5,FALSE)</f>
        <v>lateral</v>
      </c>
      <c r="AK76" s="24" t="s">
        <v>144</v>
      </c>
      <c r="AL76" s="24" t="s">
        <v>75</v>
      </c>
      <c r="AM76" s="44" t="s">
        <v>1217</v>
      </c>
      <c r="AN76" s="34">
        <v>42494</v>
      </c>
      <c r="AO76" s="51"/>
      <c r="AP76" s="33">
        <v>42484</v>
      </c>
      <c r="AQ76" s="37">
        <v>371.58</v>
      </c>
      <c r="AR76" s="47">
        <v>63.7</v>
      </c>
      <c r="AS76" s="33">
        <v>42492</v>
      </c>
      <c r="AT76" s="35">
        <v>361.67</v>
      </c>
      <c r="AU76" s="39">
        <v>61.74</v>
      </c>
      <c r="AV76" s="33">
        <v>42493</v>
      </c>
      <c r="AW76" s="35">
        <v>359.02</v>
      </c>
      <c r="AX76" s="39">
        <v>62.09</v>
      </c>
      <c r="AY76" s="33">
        <v>42495</v>
      </c>
      <c r="AZ76" s="36">
        <v>340.08</v>
      </c>
      <c r="BA76" s="48">
        <v>62.690000000000005</v>
      </c>
      <c r="BB76" s="33">
        <v>42496</v>
      </c>
      <c r="BC76" s="35">
        <v>345.72</v>
      </c>
      <c r="BD76" s="39">
        <v>63.17</v>
      </c>
      <c r="BE76" s="33">
        <v>42504</v>
      </c>
      <c r="BF76" s="35">
        <v>337.35</v>
      </c>
      <c r="BG76" s="39">
        <v>64.09</v>
      </c>
      <c r="BH76" s="40">
        <f t="shared" si="35"/>
        <v>-9.2120135637009382E-2</v>
      </c>
      <c r="BI76" s="40">
        <f t="shared" si="36"/>
        <v>-4.4100976027870664E-2</v>
      </c>
      <c r="BJ76" s="40">
        <f t="shared" si="37"/>
        <v>-5.2754721185449327E-2</v>
      </c>
      <c r="BK76" s="40">
        <f t="shared" si="38"/>
        <v>6.1224489795919101E-3</v>
      </c>
      <c r="BL76" s="40">
        <f t="shared" si="39"/>
        <v>2.316164561062517E-2</v>
      </c>
      <c r="BM76" s="40">
        <f t="shared" si="40"/>
        <v>9.6633918505395489E-3</v>
      </c>
      <c r="BN76" s="42">
        <f t="shared" si="41"/>
        <v>-9.8242584616601292E-2</v>
      </c>
      <c r="BO76" s="52">
        <v>119</v>
      </c>
      <c r="BP76" s="42">
        <f t="shared" si="42"/>
        <v>-6.7262621638495834E-2</v>
      </c>
      <c r="BQ76" s="52">
        <v>124</v>
      </c>
      <c r="BR76" s="42">
        <f t="shared" si="43"/>
        <v>-6.2418113035988876E-2</v>
      </c>
      <c r="BS76" s="52">
        <v>125</v>
      </c>
      <c r="BT76" s="50" t="str">
        <f t="shared" si="30"/>
        <v>lateral</v>
      </c>
      <c r="BU76" s="52">
        <f t="shared" si="31"/>
        <v>-1</v>
      </c>
    </row>
    <row r="77" spans="1:73" ht="33.5" customHeight="1">
      <c r="A77" s="16" t="s">
        <v>1132</v>
      </c>
      <c r="B77" s="32">
        <v>1909203520</v>
      </c>
      <c r="C77" s="23">
        <v>2932045310</v>
      </c>
      <c r="D77" s="33">
        <v>42095</v>
      </c>
      <c r="E77" s="33">
        <v>42095</v>
      </c>
      <c r="F77" s="33">
        <v>42059</v>
      </c>
      <c r="G77" s="16" t="s">
        <v>850</v>
      </c>
      <c r="H77" s="16" t="s">
        <v>849</v>
      </c>
      <c r="I77" s="16" t="s">
        <v>852</v>
      </c>
      <c r="J77" s="16" t="s">
        <v>857</v>
      </c>
      <c r="K77" s="16" t="s">
        <v>103</v>
      </c>
      <c r="L77" s="13" t="str">
        <f t="shared" si="32"/>
        <v>293</v>
      </c>
      <c r="M77" s="16" t="s">
        <v>104</v>
      </c>
      <c r="N77" s="16" t="s">
        <v>1135</v>
      </c>
      <c r="O77" s="16" t="s">
        <v>859</v>
      </c>
      <c r="P77" s="16" t="s">
        <v>1133</v>
      </c>
      <c r="Q77" s="20"/>
      <c r="R77" s="20"/>
      <c r="S77" s="16" t="s">
        <v>1134</v>
      </c>
      <c r="T77" s="16" t="s">
        <v>639</v>
      </c>
      <c r="U77" s="13" t="str">
        <f t="shared" si="33"/>
        <v>453</v>
      </c>
      <c r="V77" s="16" t="s">
        <v>638</v>
      </c>
      <c r="W77" s="16" t="s">
        <v>70</v>
      </c>
      <c r="X77" s="16" t="s">
        <v>71</v>
      </c>
      <c r="Y77" s="27">
        <v>454.12</v>
      </c>
      <c r="Z77" s="17">
        <v>31201.3249387086</v>
      </c>
      <c r="AA77" s="17">
        <v>8725.0316688580006</v>
      </c>
      <c r="AB77" s="17">
        <v>8233.3275298804801</v>
      </c>
      <c r="AC77" s="17">
        <v>-707.06613009151295</v>
      </c>
      <c r="AD77" s="17">
        <v>161.80950473312001</v>
      </c>
      <c r="AE77" s="17">
        <v>217.147995086321</v>
      </c>
      <c r="AF77" s="17">
        <v>397.91600394760502</v>
      </c>
      <c r="AG77" s="17">
        <v>282.051110572536</v>
      </c>
      <c r="AH77" s="17">
        <v>238.81464648074399</v>
      </c>
      <c r="AI77" s="29">
        <f t="shared" si="34"/>
        <v>1.4554510133530109E-2</v>
      </c>
      <c r="AJ77" s="21" t="str">
        <f>VLOOKUP(C77,Richtungsmatrix!$A$2:$E$133,5,FALSE)</f>
        <v>vertikal</v>
      </c>
      <c r="AK77" s="24" t="s">
        <v>1135</v>
      </c>
      <c r="AL77" s="24" t="s">
        <v>859</v>
      </c>
      <c r="AM77" s="50" t="s">
        <v>1224</v>
      </c>
      <c r="AN77" s="34">
        <v>42095</v>
      </c>
      <c r="AO77" s="51"/>
      <c r="AP77" s="33">
        <v>42085</v>
      </c>
      <c r="AQ77" s="37">
        <v>72.55</v>
      </c>
      <c r="AR77" s="48">
        <v>49.32</v>
      </c>
      <c r="AS77" s="33">
        <v>42093</v>
      </c>
      <c r="AT77" s="35">
        <v>53.42</v>
      </c>
      <c r="AU77" s="39">
        <v>49.1</v>
      </c>
      <c r="AV77" s="33">
        <v>42094</v>
      </c>
      <c r="AW77" s="35">
        <v>53.42</v>
      </c>
      <c r="AX77" s="39">
        <v>48.02</v>
      </c>
      <c r="AY77" s="33">
        <v>42096</v>
      </c>
      <c r="AZ77" s="36">
        <v>46.83</v>
      </c>
      <c r="BA77" s="48">
        <v>48.65</v>
      </c>
      <c r="BB77" s="33">
        <v>42097</v>
      </c>
      <c r="BC77" s="35">
        <v>46.83</v>
      </c>
      <c r="BD77" s="39">
        <v>48.7</v>
      </c>
      <c r="BE77" s="33">
        <v>42105</v>
      </c>
      <c r="BF77" s="35">
        <v>42.21</v>
      </c>
      <c r="BG77" s="39">
        <v>49.15</v>
      </c>
      <c r="BH77" s="40">
        <f t="shared" si="35"/>
        <v>-0.41819434872501715</v>
      </c>
      <c r="BI77" s="40">
        <f t="shared" si="36"/>
        <v>-0.12336203669037815</v>
      </c>
      <c r="BJ77" s="40">
        <f t="shared" si="37"/>
        <v>-0.12336203669037815</v>
      </c>
      <c r="BK77" s="40">
        <f t="shared" si="38"/>
        <v>-3.4468775344688174E-3</v>
      </c>
      <c r="BL77" s="40">
        <f t="shared" si="39"/>
        <v>-8.1466395112016476E-3</v>
      </c>
      <c r="BM77" s="40">
        <f t="shared" si="40"/>
        <v>1.3119533527696792E-2</v>
      </c>
      <c r="BN77" s="42">
        <f t="shared" si="41"/>
        <v>-0.41474747119054833</v>
      </c>
      <c r="BO77" s="52">
        <v>134</v>
      </c>
      <c r="BP77" s="42">
        <f t="shared" si="42"/>
        <v>-0.1152153971791765</v>
      </c>
      <c r="BQ77" s="52">
        <v>131</v>
      </c>
      <c r="BR77" s="42">
        <f t="shared" si="43"/>
        <v>-0.13648157021807494</v>
      </c>
      <c r="BS77" s="52">
        <v>132</v>
      </c>
      <c r="BT77" s="50" t="str">
        <f t="shared" si="30"/>
        <v>vertikal</v>
      </c>
      <c r="BU77" s="52">
        <f t="shared" si="31"/>
        <v>-1</v>
      </c>
    </row>
    <row r="78" spans="1:73" ht="23" customHeight="1">
      <c r="A78" s="16" t="s">
        <v>910</v>
      </c>
      <c r="B78" s="32">
        <v>1601426959</v>
      </c>
      <c r="C78" s="23">
        <v>2932029320</v>
      </c>
      <c r="D78" s="33">
        <v>41243</v>
      </c>
      <c r="E78" s="33">
        <v>41243</v>
      </c>
      <c r="F78" s="33">
        <v>41243</v>
      </c>
      <c r="G78" s="16" t="s">
        <v>366</v>
      </c>
      <c r="H78" s="16" t="s">
        <v>367</v>
      </c>
      <c r="I78" s="16" t="s">
        <v>368</v>
      </c>
      <c r="J78" s="16" t="s">
        <v>369</v>
      </c>
      <c r="K78" s="16" t="s">
        <v>103</v>
      </c>
      <c r="L78" s="13" t="str">
        <f t="shared" si="32"/>
        <v>293</v>
      </c>
      <c r="M78" s="16" t="s">
        <v>104</v>
      </c>
      <c r="N78" s="16" t="s">
        <v>370</v>
      </c>
      <c r="O78" s="16" t="s">
        <v>371</v>
      </c>
      <c r="P78" s="16" t="s">
        <v>911</v>
      </c>
      <c r="Q78" s="16" t="s">
        <v>98</v>
      </c>
      <c r="R78" s="16" t="s">
        <v>912</v>
      </c>
      <c r="S78" s="16" t="s">
        <v>913</v>
      </c>
      <c r="T78" s="16" t="s">
        <v>103</v>
      </c>
      <c r="U78" s="13" t="str">
        <f t="shared" si="33"/>
        <v>293</v>
      </c>
      <c r="V78" s="16" t="s">
        <v>104</v>
      </c>
      <c r="W78" s="16" t="s">
        <v>70</v>
      </c>
      <c r="X78" s="16" t="s">
        <v>71</v>
      </c>
      <c r="Y78" s="26">
        <v>7700</v>
      </c>
      <c r="Z78" s="17">
        <v>217865.74494785999</v>
      </c>
      <c r="AA78" s="17">
        <v>160689.05835509099</v>
      </c>
      <c r="AB78" s="17">
        <v>146085.155753837</v>
      </c>
      <c r="AC78" s="18" t="s">
        <v>72</v>
      </c>
      <c r="AD78" s="18" t="s">
        <v>72</v>
      </c>
      <c r="AE78" s="18" t="s">
        <v>72</v>
      </c>
      <c r="AF78" s="17">
        <v>-2491.1043048526199</v>
      </c>
      <c r="AG78" s="17">
        <v>-1312.5717362924299</v>
      </c>
      <c r="AH78" s="17">
        <v>-1031.26038195461</v>
      </c>
      <c r="AI78" s="29">
        <f t="shared" si="34"/>
        <v>3.534286678175487E-2</v>
      </c>
      <c r="AJ78" s="21" t="str">
        <f>VLOOKUP(C78,Richtungsmatrix!$A$2:$E$133,5,FALSE)</f>
        <v>horizontal</v>
      </c>
      <c r="AK78" s="24" t="s">
        <v>370</v>
      </c>
      <c r="AL78" s="24" t="s">
        <v>371</v>
      </c>
      <c r="AM78" s="50" t="s">
        <v>1218</v>
      </c>
      <c r="AN78" s="34">
        <v>41243</v>
      </c>
      <c r="AO78" s="51"/>
      <c r="AP78" s="33">
        <v>41233</v>
      </c>
      <c r="AQ78" s="37">
        <v>1635.64</v>
      </c>
      <c r="AR78" s="47">
        <v>1049.47</v>
      </c>
      <c r="AS78" s="33">
        <v>41241</v>
      </c>
      <c r="AT78" s="35">
        <v>1659.69</v>
      </c>
      <c r="AU78" s="39">
        <v>1067.28</v>
      </c>
      <c r="AV78" s="33">
        <v>41242</v>
      </c>
      <c r="AW78" s="35">
        <v>1669.32</v>
      </c>
      <c r="AX78" s="39">
        <v>1074.8600000000001</v>
      </c>
      <c r="AY78" s="33">
        <v>41244</v>
      </c>
      <c r="AZ78" s="36">
        <v>1664.51</v>
      </c>
      <c r="BA78" s="48">
        <v>1084.3900000000001</v>
      </c>
      <c r="BB78" s="33">
        <v>41245</v>
      </c>
      <c r="BC78" s="35">
        <v>1664.51</v>
      </c>
      <c r="BD78" s="39">
        <v>1084.3900000000001</v>
      </c>
      <c r="BE78" s="33">
        <v>41253</v>
      </c>
      <c r="BF78" s="35">
        <v>1654.88</v>
      </c>
      <c r="BG78" s="39">
        <v>1094.55</v>
      </c>
      <c r="BH78" s="40">
        <f t="shared" si="35"/>
        <v>1.1762979628769266E-2</v>
      </c>
      <c r="BI78" s="40">
        <f t="shared" si="36"/>
        <v>2.9041568003662643E-3</v>
      </c>
      <c r="BJ78" s="40">
        <f t="shared" si="37"/>
        <v>-2.8814127908369791E-3</v>
      </c>
      <c r="BK78" s="40">
        <f t="shared" si="38"/>
        <v>4.295501538871993E-2</v>
      </c>
      <c r="BL78" s="40">
        <f t="shared" si="39"/>
        <v>1.6031406941009019E-2</v>
      </c>
      <c r="BM78" s="40">
        <f t="shared" si="40"/>
        <v>8.8662709562175035E-3</v>
      </c>
      <c r="BN78" s="42">
        <f t="shared" si="41"/>
        <v>-3.1192035759950665E-2</v>
      </c>
      <c r="BO78" s="52">
        <v>88</v>
      </c>
      <c r="BP78" s="42">
        <f t="shared" si="42"/>
        <v>-1.3127250140642754E-2</v>
      </c>
      <c r="BQ78" s="52">
        <v>87</v>
      </c>
      <c r="BR78" s="42">
        <f t="shared" si="43"/>
        <v>-1.1747683747054483E-2</v>
      </c>
      <c r="BS78" s="52">
        <v>89</v>
      </c>
      <c r="BT78" s="50" t="str">
        <f t="shared" si="30"/>
        <v>horizontal</v>
      </c>
      <c r="BU78" s="52">
        <f t="shared" si="31"/>
        <v>-2</v>
      </c>
    </row>
    <row r="79" spans="1:73" ht="33.5" customHeight="1">
      <c r="A79" s="16" t="s">
        <v>519</v>
      </c>
      <c r="B79" s="32">
        <v>1907039787</v>
      </c>
      <c r="C79" s="23">
        <v>2910029201</v>
      </c>
      <c r="D79" s="33">
        <v>41788</v>
      </c>
      <c r="E79" s="33">
        <v>42011</v>
      </c>
      <c r="F79" s="33">
        <v>41740</v>
      </c>
      <c r="G79" s="16" t="s">
        <v>386</v>
      </c>
      <c r="H79" s="16" t="s">
        <v>77</v>
      </c>
      <c r="I79" s="16" t="s">
        <v>387</v>
      </c>
      <c r="J79" s="16" t="s">
        <v>388</v>
      </c>
      <c r="K79" s="16" t="s">
        <v>73</v>
      </c>
      <c r="L79" s="13" t="str">
        <f t="shared" si="32"/>
        <v>291</v>
      </c>
      <c r="M79" s="16" t="s">
        <v>74</v>
      </c>
      <c r="N79" s="16" t="s">
        <v>389</v>
      </c>
      <c r="O79" s="16" t="s">
        <v>84</v>
      </c>
      <c r="P79" s="16" t="s">
        <v>520</v>
      </c>
      <c r="Q79" s="16" t="s">
        <v>77</v>
      </c>
      <c r="R79" s="16" t="s">
        <v>522</v>
      </c>
      <c r="S79" s="16" t="s">
        <v>523</v>
      </c>
      <c r="T79" s="16" t="s">
        <v>86</v>
      </c>
      <c r="U79" s="13" t="str">
        <f t="shared" si="33"/>
        <v>292</v>
      </c>
      <c r="V79" s="16" t="s">
        <v>85</v>
      </c>
      <c r="W79" s="16" t="s">
        <v>521</v>
      </c>
      <c r="X79" s="16" t="s">
        <v>71</v>
      </c>
      <c r="Y79" s="27">
        <v>44288.9</v>
      </c>
      <c r="Z79" s="17">
        <v>996077.60805955902</v>
      </c>
      <c r="AA79" s="18" t="s">
        <v>72</v>
      </c>
      <c r="AB79" s="18" t="s">
        <v>72</v>
      </c>
      <c r="AC79" s="18" t="s">
        <v>72</v>
      </c>
      <c r="AD79" s="18" t="s">
        <v>72</v>
      </c>
      <c r="AE79" s="18" t="s">
        <v>72</v>
      </c>
      <c r="AF79" s="17">
        <v>2795.6350212452999</v>
      </c>
      <c r="AG79" s="18" t="s">
        <v>72</v>
      </c>
      <c r="AH79" s="18" t="s">
        <v>72</v>
      </c>
      <c r="AI79" s="29">
        <f t="shared" si="34"/>
        <v>4.4463302499368917E-2</v>
      </c>
      <c r="AJ79" s="21" t="str">
        <f>VLOOKUP(C79,Richtungsmatrix!$A$2:$E$133,5,FALSE)</f>
        <v>vertikal</v>
      </c>
      <c r="AK79" s="24" t="s">
        <v>389</v>
      </c>
      <c r="AL79" s="24" t="s">
        <v>84</v>
      </c>
      <c r="AM79" s="22" t="s">
        <v>1226</v>
      </c>
      <c r="AN79" s="34">
        <v>41788</v>
      </c>
      <c r="AO79" s="51"/>
      <c r="AP79" s="33">
        <v>41778</v>
      </c>
      <c r="AQ79" s="37">
        <v>738.64</v>
      </c>
      <c r="AR79" s="47">
        <v>2023.0140000000001</v>
      </c>
      <c r="AS79" s="33">
        <v>41786</v>
      </c>
      <c r="AT79" s="35">
        <v>731.23</v>
      </c>
      <c r="AU79" s="39">
        <v>2039.7909999999999</v>
      </c>
      <c r="AV79" s="33">
        <v>41787</v>
      </c>
      <c r="AW79" s="35">
        <v>734.94</v>
      </c>
      <c r="AX79" s="39">
        <v>2034.5610000000001</v>
      </c>
      <c r="AY79" s="33">
        <v>41789</v>
      </c>
      <c r="AZ79" s="36">
        <v>699.12</v>
      </c>
      <c r="BA79" s="48">
        <v>2040.394</v>
      </c>
      <c r="BB79" s="33">
        <v>41790</v>
      </c>
      <c r="BC79" s="35">
        <v>699.12</v>
      </c>
      <c r="BD79" s="39">
        <v>2040.394</v>
      </c>
      <c r="BE79" s="33">
        <v>41798</v>
      </c>
      <c r="BF79" s="35">
        <v>719.5</v>
      </c>
      <c r="BG79" s="39">
        <v>2040.864</v>
      </c>
      <c r="BH79" s="40">
        <f t="shared" si="35"/>
        <v>-2.5912487815444529E-2</v>
      </c>
      <c r="BI79" s="40">
        <f t="shared" si="36"/>
        <v>-4.391231213161384E-2</v>
      </c>
      <c r="BJ79" s="40">
        <f t="shared" si="37"/>
        <v>-4.8738672544697548E-2</v>
      </c>
      <c r="BK79" s="40">
        <f t="shared" si="38"/>
        <v>8.8234683496999367E-3</v>
      </c>
      <c r="BL79" s="40">
        <f t="shared" si="39"/>
        <v>2.9561852170156833E-4</v>
      </c>
      <c r="BM79" s="40">
        <f t="shared" si="40"/>
        <v>2.8669575402260339E-3</v>
      </c>
      <c r="BN79" s="42">
        <f t="shared" si="41"/>
        <v>-3.4735956165144466E-2</v>
      </c>
      <c r="BO79" s="52">
        <v>92</v>
      </c>
      <c r="BP79" s="42">
        <f t="shared" si="42"/>
        <v>-4.4207930653315408E-2</v>
      </c>
      <c r="BQ79" s="52">
        <v>116</v>
      </c>
      <c r="BR79" s="42">
        <f t="shared" si="43"/>
        <v>-5.1605630084923582E-2</v>
      </c>
      <c r="BS79" s="52">
        <v>118</v>
      </c>
      <c r="BT79" s="50" t="str">
        <f t="shared" si="30"/>
        <v>vertikal</v>
      </c>
      <c r="BU79" s="52">
        <f t="shared" si="31"/>
        <v>-2</v>
      </c>
    </row>
    <row r="80" spans="1:73" ht="23" customHeight="1">
      <c r="A80" s="13" t="s">
        <v>880</v>
      </c>
      <c r="B80" s="31">
        <v>1907040811</v>
      </c>
      <c r="C80" s="23">
        <v>2910029310</v>
      </c>
      <c r="D80" s="33">
        <v>41788</v>
      </c>
      <c r="E80" s="33">
        <v>42011</v>
      </c>
      <c r="F80" s="33">
        <v>41747</v>
      </c>
      <c r="G80" s="13" t="s">
        <v>386</v>
      </c>
      <c r="H80" s="13" t="s">
        <v>77</v>
      </c>
      <c r="I80" s="13" t="s">
        <v>387</v>
      </c>
      <c r="J80" s="13" t="s">
        <v>388</v>
      </c>
      <c r="K80" s="13" t="s">
        <v>73</v>
      </c>
      <c r="L80" s="13" t="str">
        <f t="shared" si="32"/>
        <v>291</v>
      </c>
      <c r="M80" s="13" t="s">
        <v>74</v>
      </c>
      <c r="N80" s="13" t="s">
        <v>389</v>
      </c>
      <c r="O80" s="13" t="s">
        <v>84</v>
      </c>
      <c r="P80" s="13" t="s">
        <v>881</v>
      </c>
      <c r="Q80" s="13" t="s">
        <v>77</v>
      </c>
      <c r="R80" s="13" t="s">
        <v>883</v>
      </c>
      <c r="S80" s="13" t="s">
        <v>884</v>
      </c>
      <c r="T80" s="13" t="s">
        <v>170</v>
      </c>
      <c r="U80" s="13" t="str">
        <f t="shared" si="33"/>
        <v>293</v>
      </c>
      <c r="V80" s="13" t="s">
        <v>169</v>
      </c>
      <c r="W80" s="13" t="s">
        <v>882</v>
      </c>
      <c r="X80" s="13" t="s">
        <v>71</v>
      </c>
      <c r="Y80" s="15">
        <v>9499.77</v>
      </c>
      <c r="Z80" s="15">
        <v>996077.60805955902</v>
      </c>
      <c r="AA80" s="14" t="s">
        <v>72</v>
      </c>
      <c r="AB80" s="14" t="s">
        <v>72</v>
      </c>
      <c r="AC80" s="14" t="s">
        <v>72</v>
      </c>
      <c r="AD80" s="14" t="s">
        <v>72</v>
      </c>
      <c r="AE80" s="14" t="s">
        <v>72</v>
      </c>
      <c r="AF80" s="15">
        <v>2795.6350212452999</v>
      </c>
      <c r="AG80" s="14" t="s">
        <v>72</v>
      </c>
      <c r="AH80" s="14" t="s">
        <v>72</v>
      </c>
      <c r="AI80" s="29">
        <f t="shared" si="34"/>
        <v>9.537178552288042E-3</v>
      </c>
      <c r="AJ80" s="21" t="str">
        <f>VLOOKUP(C80,Richtungsmatrix!$A$2:$E$133,5,FALSE)</f>
        <v>vertikal</v>
      </c>
      <c r="AK80" s="24" t="s">
        <v>389</v>
      </c>
      <c r="AL80" s="24" t="s">
        <v>84</v>
      </c>
      <c r="AM80" s="22" t="s">
        <v>1226</v>
      </c>
      <c r="AN80" s="34">
        <v>41788</v>
      </c>
      <c r="AO80" s="51"/>
      <c r="AP80" s="33">
        <v>41778</v>
      </c>
      <c r="AQ80" s="37">
        <v>738.64</v>
      </c>
      <c r="AR80" s="47">
        <v>2023.0140000000001</v>
      </c>
      <c r="AS80" s="33">
        <v>41786</v>
      </c>
      <c r="AT80" s="35">
        <v>731.23</v>
      </c>
      <c r="AU80" s="39">
        <v>2039.7909999999999</v>
      </c>
      <c r="AV80" s="33">
        <v>41787</v>
      </c>
      <c r="AW80" s="35">
        <v>734.94</v>
      </c>
      <c r="AX80" s="39">
        <v>2034.5610000000001</v>
      </c>
      <c r="AY80" s="33">
        <v>41789</v>
      </c>
      <c r="AZ80" s="36">
        <v>699.12</v>
      </c>
      <c r="BA80" s="48">
        <v>2040.394</v>
      </c>
      <c r="BB80" s="33">
        <v>41790</v>
      </c>
      <c r="BC80" s="35">
        <v>699.12</v>
      </c>
      <c r="BD80" s="39">
        <v>2040.394</v>
      </c>
      <c r="BE80" s="33">
        <v>41798</v>
      </c>
      <c r="BF80" s="35">
        <v>719.5</v>
      </c>
      <c r="BG80" s="39">
        <v>2040.864</v>
      </c>
      <c r="BH80" s="40">
        <f t="shared" si="35"/>
        <v>-2.5912487815444529E-2</v>
      </c>
      <c r="BI80" s="40">
        <f t="shared" si="36"/>
        <v>-4.391231213161384E-2</v>
      </c>
      <c r="BJ80" s="40">
        <f t="shared" si="37"/>
        <v>-4.8738672544697548E-2</v>
      </c>
      <c r="BK80" s="40">
        <f t="shared" si="38"/>
        <v>8.8234683496999367E-3</v>
      </c>
      <c r="BL80" s="40">
        <f t="shared" si="39"/>
        <v>2.9561852170156833E-4</v>
      </c>
      <c r="BM80" s="40">
        <f t="shared" si="40"/>
        <v>2.8669575402260339E-3</v>
      </c>
      <c r="BN80" s="42">
        <f t="shared" si="41"/>
        <v>-3.4735956165144466E-2</v>
      </c>
      <c r="BO80" s="52">
        <v>93</v>
      </c>
      <c r="BP80" s="42">
        <f t="shared" si="42"/>
        <v>-4.4207930653315408E-2</v>
      </c>
      <c r="BQ80" s="52">
        <v>117</v>
      </c>
      <c r="BR80" s="42">
        <f t="shared" si="43"/>
        <v>-5.1605630084923582E-2</v>
      </c>
      <c r="BS80" s="52">
        <v>119</v>
      </c>
      <c r="BT80" s="50" t="str">
        <f t="shared" si="30"/>
        <v>vertikal</v>
      </c>
      <c r="BU80" s="52">
        <f t="shared" si="31"/>
        <v>-2</v>
      </c>
    </row>
    <row r="81" spans="1:73" ht="23" customHeight="1">
      <c r="A81" s="13" t="s">
        <v>1093</v>
      </c>
      <c r="B81" s="31">
        <v>1909039837</v>
      </c>
      <c r="C81" s="23">
        <v>2920128220</v>
      </c>
      <c r="D81" s="33">
        <v>41585</v>
      </c>
      <c r="E81" s="33">
        <v>41608</v>
      </c>
      <c r="F81" s="33">
        <v>41585</v>
      </c>
      <c r="G81" s="13" t="s">
        <v>397</v>
      </c>
      <c r="H81" s="13" t="s">
        <v>98</v>
      </c>
      <c r="I81" s="13" t="s">
        <v>398</v>
      </c>
      <c r="J81" s="13" t="s">
        <v>399</v>
      </c>
      <c r="K81" s="13" t="s">
        <v>86</v>
      </c>
      <c r="L81" s="13" t="str">
        <f t="shared" si="32"/>
        <v>292</v>
      </c>
      <c r="M81" s="13" t="s">
        <v>85</v>
      </c>
      <c r="N81" s="13" t="s">
        <v>400</v>
      </c>
      <c r="O81" s="13" t="s">
        <v>123</v>
      </c>
      <c r="P81" s="13" t="s">
        <v>1094</v>
      </c>
      <c r="Q81" s="13" t="s">
        <v>69</v>
      </c>
      <c r="R81" s="13" t="s">
        <v>1095</v>
      </c>
      <c r="S81" s="13" t="s">
        <v>1096</v>
      </c>
      <c r="T81" s="13" t="s">
        <v>158</v>
      </c>
      <c r="U81" s="13" t="str">
        <f t="shared" si="33"/>
        <v>282</v>
      </c>
      <c r="V81" s="13" t="s">
        <v>157</v>
      </c>
      <c r="W81" s="13" t="s">
        <v>70</v>
      </c>
      <c r="X81" s="13" t="s">
        <v>71</v>
      </c>
      <c r="Y81" s="25">
        <v>882</v>
      </c>
      <c r="Z81" s="15">
        <v>105298.89391010501</v>
      </c>
      <c r="AA81" s="14" t="s">
        <v>72</v>
      </c>
      <c r="AB81" s="14" t="s">
        <v>72</v>
      </c>
      <c r="AC81" s="14" t="s">
        <v>72</v>
      </c>
      <c r="AD81" s="14" t="s">
        <v>72</v>
      </c>
      <c r="AE81" s="14" t="s">
        <v>72</v>
      </c>
      <c r="AF81" s="14" t="s">
        <v>72</v>
      </c>
      <c r="AG81" s="14" t="s">
        <v>72</v>
      </c>
      <c r="AH81" s="14" t="s">
        <v>72</v>
      </c>
      <c r="AI81" s="29">
        <f t="shared" si="34"/>
        <v>8.3761563607018946E-3</v>
      </c>
      <c r="AJ81" s="21" t="str">
        <f>VLOOKUP(C81,Richtungsmatrix!$A$2:$E$133,5,FALSE)</f>
        <v>lateral</v>
      </c>
      <c r="AK81" s="24" t="s">
        <v>400</v>
      </c>
      <c r="AL81" s="24" t="s">
        <v>123</v>
      </c>
      <c r="AM81" s="44" t="s">
        <v>1217</v>
      </c>
      <c r="AN81" s="34">
        <v>41585</v>
      </c>
      <c r="AO81" s="51"/>
      <c r="AP81" s="33">
        <v>41575</v>
      </c>
      <c r="AQ81" s="37">
        <v>192.03</v>
      </c>
      <c r="AR81" s="48">
        <v>35.690000000000005</v>
      </c>
      <c r="AS81" s="33">
        <v>41583</v>
      </c>
      <c r="AT81" s="35">
        <v>189.42000000000002</v>
      </c>
      <c r="AU81" s="39">
        <v>35.190000000000005</v>
      </c>
      <c r="AV81" s="33">
        <v>41584</v>
      </c>
      <c r="AW81" s="35">
        <v>188.55</v>
      </c>
      <c r="AX81" s="39">
        <v>35.450000000000003</v>
      </c>
      <c r="AY81" s="33">
        <v>41586</v>
      </c>
      <c r="AZ81" s="36">
        <v>172.46</v>
      </c>
      <c r="BA81" s="48">
        <v>35.25</v>
      </c>
      <c r="BB81" s="33">
        <v>41587</v>
      </c>
      <c r="BC81" s="35">
        <v>172.46</v>
      </c>
      <c r="BD81" s="39">
        <v>35.25</v>
      </c>
      <c r="BE81" s="33">
        <v>41595</v>
      </c>
      <c r="BF81" s="35">
        <v>177.97</v>
      </c>
      <c r="BG81" s="39">
        <v>37.190000000000005</v>
      </c>
      <c r="BH81" s="40">
        <f t="shared" si="35"/>
        <v>-7.3217726396917149E-2</v>
      </c>
      <c r="BI81" s="40">
        <f t="shared" si="36"/>
        <v>-8.9536479780382261E-2</v>
      </c>
      <c r="BJ81" s="40">
        <f t="shared" si="37"/>
        <v>-8.5335454786528819E-2</v>
      </c>
      <c r="BK81" s="40">
        <f t="shared" si="38"/>
        <v>4.2028579434015167E-2</v>
      </c>
      <c r="BL81" s="40">
        <f t="shared" si="39"/>
        <v>1.7050298380221207E-3</v>
      </c>
      <c r="BM81" s="40">
        <f t="shared" si="40"/>
        <v>-5.6417489421721756E-3</v>
      </c>
      <c r="BN81" s="42">
        <f t="shared" si="41"/>
        <v>-0.11524630583093232</v>
      </c>
      <c r="BO81" s="52">
        <v>122</v>
      </c>
      <c r="BP81" s="42">
        <f t="shared" si="42"/>
        <v>-9.1241509618404382E-2</v>
      </c>
      <c r="BQ81" s="52">
        <v>126</v>
      </c>
      <c r="BR81" s="42">
        <f t="shared" si="43"/>
        <v>-7.9693705844356644E-2</v>
      </c>
      <c r="BS81" s="52">
        <v>128</v>
      </c>
      <c r="BT81" s="50" t="str">
        <f t="shared" si="30"/>
        <v>lateral</v>
      </c>
      <c r="BU81" s="52">
        <f t="shared" si="31"/>
        <v>-2</v>
      </c>
    </row>
    <row r="82" spans="1:73" ht="43.25" customHeight="1">
      <c r="A82" s="13" t="s">
        <v>1122</v>
      </c>
      <c r="B82" s="31">
        <v>1907101707</v>
      </c>
      <c r="C82" s="23">
        <v>2910047650</v>
      </c>
      <c r="D82" s="33">
        <v>42149</v>
      </c>
      <c r="E82" s="33">
        <v>42149</v>
      </c>
      <c r="F82" s="33">
        <v>42149</v>
      </c>
      <c r="G82" s="13" t="s">
        <v>1123</v>
      </c>
      <c r="H82" s="13" t="s">
        <v>802</v>
      </c>
      <c r="I82" s="13" t="s">
        <v>1126</v>
      </c>
      <c r="J82" s="13" t="s">
        <v>1127</v>
      </c>
      <c r="K82" s="13" t="s">
        <v>73</v>
      </c>
      <c r="L82" s="13" t="str">
        <f t="shared" si="32"/>
        <v>291</v>
      </c>
      <c r="M82" s="13" t="s">
        <v>74</v>
      </c>
      <c r="N82" s="13" t="s">
        <v>1129</v>
      </c>
      <c r="O82" s="13" t="s">
        <v>1029</v>
      </c>
      <c r="P82" s="13" t="s">
        <v>1124</v>
      </c>
      <c r="Q82" s="13" t="s">
        <v>802</v>
      </c>
      <c r="R82" s="13" t="s">
        <v>1125</v>
      </c>
      <c r="S82" s="13" t="s">
        <v>1128</v>
      </c>
      <c r="T82" s="13" t="s">
        <v>1131</v>
      </c>
      <c r="U82" s="13" t="str">
        <f t="shared" si="33"/>
        <v>476</v>
      </c>
      <c r="V82" s="13" t="s">
        <v>1130</v>
      </c>
      <c r="W82" s="13" t="s">
        <v>70</v>
      </c>
      <c r="X82" s="13" t="s">
        <v>71</v>
      </c>
      <c r="Y82" s="15">
        <v>454.25</v>
      </c>
      <c r="Z82" s="15">
        <v>5130.4878577849704</v>
      </c>
      <c r="AA82" s="15">
        <v>6607.95643900909</v>
      </c>
      <c r="AB82" s="15">
        <v>6756.9165854120001</v>
      </c>
      <c r="AC82" s="15">
        <v>-3135.96194859563</v>
      </c>
      <c r="AD82" s="15">
        <v>-2892.75987975303</v>
      </c>
      <c r="AE82" s="15">
        <v>718.31200000000001</v>
      </c>
      <c r="AF82" s="15">
        <v>-949.73397472135503</v>
      </c>
      <c r="AG82" s="15">
        <v>-3216.1275041006502</v>
      </c>
      <c r="AH82" s="15">
        <v>-1087.6016666666701</v>
      </c>
      <c r="AI82" s="29">
        <f t="shared" si="34"/>
        <v>8.8539338283536495E-2</v>
      </c>
      <c r="AJ82" s="21" t="str">
        <f>VLOOKUP(C82,Richtungsmatrix!$A$2:$E$133,5,FALSE)</f>
        <v>lateral</v>
      </c>
      <c r="AK82" s="24" t="s">
        <v>1129</v>
      </c>
      <c r="AL82" s="24" t="s">
        <v>1029</v>
      </c>
      <c r="AM82" s="46" t="s">
        <v>1208</v>
      </c>
      <c r="AN82" s="34">
        <v>42149</v>
      </c>
      <c r="AO82" s="51"/>
      <c r="AP82" s="33">
        <v>42139</v>
      </c>
      <c r="AQ82" s="37">
        <v>46.61</v>
      </c>
      <c r="AR82" s="48">
        <v>1806.6100000000001</v>
      </c>
      <c r="AS82" s="33">
        <v>42147</v>
      </c>
      <c r="AT82" s="35">
        <v>49.53</v>
      </c>
      <c r="AU82" s="39">
        <v>1798.33</v>
      </c>
      <c r="AV82" s="33">
        <v>42148</v>
      </c>
      <c r="AW82" s="35">
        <v>49.53</v>
      </c>
      <c r="AX82" s="39">
        <v>1798.33</v>
      </c>
      <c r="AY82" s="33">
        <v>42150</v>
      </c>
      <c r="AZ82" s="36">
        <v>43.7</v>
      </c>
      <c r="BA82" s="48">
        <v>1767.04</v>
      </c>
      <c r="BB82" s="33">
        <v>42151</v>
      </c>
      <c r="BC82" s="35">
        <v>43.7</v>
      </c>
      <c r="BD82" s="39">
        <v>1758.3500000000001</v>
      </c>
      <c r="BE82" s="33">
        <v>42159</v>
      </c>
      <c r="BF82" s="35">
        <v>40.79</v>
      </c>
      <c r="BG82" s="39">
        <v>1742.02</v>
      </c>
      <c r="BH82" s="40">
        <f t="shared" si="35"/>
        <v>-0.12486590860330404</v>
      </c>
      <c r="BI82" s="40">
        <f t="shared" si="36"/>
        <v>-0.11770644054108614</v>
      </c>
      <c r="BJ82" s="40">
        <f t="shared" si="37"/>
        <v>-0.11770644054108614</v>
      </c>
      <c r="BK82" s="40">
        <f t="shared" si="38"/>
        <v>-3.5752043883295337E-2</v>
      </c>
      <c r="BL82" s="40">
        <f t="shared" si="39"/>
        <v>-2.2231737222867753E-2</v>
      </c>
      <c r="BM82" s="40">
        <f t="shared" si="40"/>
        <v>-1.7399476180678719E-2</v>
      </c>
      <c r="BN82" s="42">
        <f t="shared" si="41"/>
        <v>-8.9113864720008706E-2</v>
      </c>
      <c r="BO82" s="52">
        <v>115</v>
      </c>
      <c r="BP82" s="42">
        <f t="shared" si="42"/>
        <v>-9.547470331821839E-2</v>
      </c>
      <c r="BQ82" s="52">
        <v>129</v>
      </c>
      <c r="BR82" s="42">
        <f t="shared" si="43"/>
        <v>-0.10030696436040742</v>
      </c>
      <c r="BS82" s="52">
        <v>131</v>
      </c>
      <c r="BT82" s="50" t="str">
        <f t="shared" si="30"/>
        <v>lateral</v>
      </c>
      <c r="BU82" s="52">
        <f t="shared" si="31"/>
        <v>-2</v>
      </c>
    </row>
    <row r="83" spans="1:73" ht="23" customHeight="1">
      <c r="A83" s="13" t="s">
        <v>333</v>
      </c>
      <c r="B83" s="31">
        <v>1907002157</v>
      </c>
      <c r="C83" s="23">
        <v>2932062011</v>
      </c>
      <c r="D83" s="33">
        <v>41471</v>
      </c>
      <c r="E83" s="33">
        <v>41999</v>
      </c>
      <c r="F83" s="33">
        <v>41471</v>
      </c>
      <c r="G83" s="13" t="s">
        <v>334</v>
      </c>
      <c r="H83" s="13" t="s">
        <v>77</v>
      </c>
      <c r="I83" s="13" t="s">
        <v>337</v>
      </c>
      <c r="J83" s="13" t="s">
        <v>338</v>
      </c>
      <c r="K83" s="13" t="s">
        <v>103</v>
      </c>
      <c r="L83" s="13" t="str">
        <f t="shared" si="32"/>
        <v>293</v>
      </c>
      <c r="M83" s="13" t="s">
        <v>104</v>
      </c>
      <c r="N83" s="13" t="s">
        <v>340</v>
      </c>
      <c r="O83" s="13" t="s">
        <v>84</v>
      </c>
      <c r="P83" s="13" t="s">
        <v>335</v>
      </c>
      <c r="Q83" s="13" t="s">
        <v>77</v>
      </c>
      <c r="R83" s="13" t="s">
        <v>336</v>
      </c>
      <c r="S83" s="13" t="s">
        <v>339</v>
      </c>
      <c r="T83" s="13" t="s">
        <v>342</v>
      </c>
      <c r="U83" s="13" t="str">
        <f t="shared" si="33"/>
        <v>620</v>
      </c>
      <c r="V83" s="13" t="s">
        <v>341</v>
      </c>
      <c r="W83" s="13" t="s">
        <v>70</v>
      </c>
      <c r="X83" s="13" t="s">
        <v>71</v>
      </c>
      <c r="Y83" s="15">
        <v>376763.52</v>
      </c>
      <c r="Z83" s="15">
        <v>1337886.59792168</v>
      </c>
      <c r="AA83" s="15">
        <v>2238679.76690725</v>
      </c>
      <c r="AB83" s="15">
        <v>732356.36598573904</v>
      </c>
      <c r="AC83" s="14" t="s">
        <v>72</v>
      </c>
      <c r="AD83" s="14" t="s">
        <v>72</v>
      </c>
      <c r="AE83" s="14" t="s">
        <v>72</v>
      </c>
      <c r="AF83" s="15">
        <v>-5068.87063281685</v>
      </c>
      <c r="AG83" s="15">
        <v>-4231.1477284328703</v>
      </c>
      <c r="AH83" s="15">
        <v>-7368.7611332584902</v>
      </c>
      <c r="AI83" s="29">
        <f t="shared" si="34"/>
        <v>0.28161095311461953</v>
      </c>
      <c r="AJ83" s="21" t="str">
        <f>VLOOKUP(C83,Richtungsmatrix!$A$2:$E$133,5,FALSE)</f>
        <v>lateral</v>
      </c>
      <c r="AK83" s="24" t="s">
        <v>340</v>
      </c>
      <c r="AL83" s="24" t="s">
        <v>84</v>
      </c>
      <c r="AM83" s="22" t="s">
        <v>1226</v>
      </c>
      <c r="AN83" s="34">
        <v>41471</v>
      </c>
      <c r="AO83" s="51"/>
      <c r="AP83" s="33">
        <v>41461</v>
      </c>
      <c r="AQ83" s="37">
        <v>548.56000000000006</v>
      </c>
      <c r="AR83" s="47">
        <v>2006.191</v>
      </c>
      <c r="AS83" s="33">
        <v>41469</v>
      </c>
      <c r="AT83" s="35">
        <v>548.56000000000006</v>
      </c>
      <c r="AU83" s="39">
        <v>2068.0439999999999</v>
      </c>
      <c r="AV83" s="33">
        <v>41470</v>
      </c>
      <c r="AW83" s="35">
        <v>548.56000000000006</v>
      </c>
      <c r="AX83" s="39">
        <v>2046.1190000000001</v>
      </c>
      <c r="AY83" s="33">
        <v>41472</v>
      </c>
      <c r="AZ83" s="36">
        <v>657.81000000000006</v>
      </c>
      <c r="BA83" s="48">
        <v>2061.1860000000001</v>
      </c>
      <c r="BB83" s="33">
        <v>41473</v>
      </c>
      <c r="BC83" s="35">
        <v>723.59</v>
      </c>
      <c r="BD83" s="39">
        <v>2038.4</v>
      </c>
      <c r="BE83" s="33">
        <v>41481</v>
      </c>
      <c r="BF83" s="35">
        <v>822.26</v>
      </c>
      <c r="BG83" s="39">
        <v>2013.19</v>
      </c>
      <c r="BH83" s="40">
        <f t="shared" si="35"/>
        <v>0.4989426863059645</v>
      </c>
      <c r="BI83" s="40">
        <f t="shared" si="36"/>
        <v>0.3190717514948227</v>
      </c>
      <c r="BJ83" s="40">
        <f t="shared" si="37"/>
        <v>0.1991577949540615</v>
      </c>
      <c r="BK83" s="40">
        <f t="shared" si="38"/>
        <v>3.4887007268999959E-3</v>
      </c>
      <c r="BL83" s="40">
        <f t="shared" si="39"/>
        <v>-1.4334317838498478E-2</v>
      </c>
      <c r="BM83" s="40">
        <f t="shared" si="40"/>
        <v>7.3636968328820718E-3</v>
      </c>
      <c r="BN83" s="42">
        <f t="shared" si="41"/>
        <v>0.4954539855790645</v>
      </c>
      <c r="BO83" s="52">
        <v>2</v>
      </c>
      <c r="BP83" s="42">
        <f t="shared" si="42"/>
        <v>0.33340606933332118</v>
      </c>
      <c r="BQ83" s="52">
        <v>2</v>
      </c>
      <c r="BR83" s="42">
        <f t="shared" si="43"/>
        <v>0.19179409812117942</v>
      </c>
      <c r="BS83" s="52">
        <v>5</v>
      </c>
      <c r="BT83" s="50" t="str">
        <f t="shared" si="30"/>
        <v>lateral</v>
      </c>
      <c r="BU83" s="52">
        <f t="shared" si="31"/>
        <v>-3</v>
      </c>
    </row>
    <row r="84" spans="1:73" ht="23" customHeight="1">
      <c r="A84" s="16" t="s">
        <v>714</v>
      </c>
      <c r="B84" s="32">
        <v>1909270443</v>
      </c>
      <c r="C84" s="23">
        <v>2594029320</v>
      </c>
      <c r="D84" s="33">
        <v>42223</v>
      </c>
      <c r="E84" s="33">
        <v>42223</v>
      </c>
      <c r="F84" s="33">
        <v>42223</v>
      </c>
      <c r="G84" s="16" t="s">
        <v>715</v>
      </c>
      <c r="H84" s="16" t="s">
        <v>451</v>
      </c>
      <c r="I84" s="16" t="s">
        <v>718</v>
      </c>
      <c r="J84" s="16" t="s">
        <v>719</v>
      </c>
      <c r="K84" s="16" t="s">
        <v>146</v>
      </c>
      <c r="L84" s="13" t="str">
        <f t="shared" si="32"/>
        <v>259</v>
      </c>
      <c r="M84" s="16" t="s">
        <v>145</v>
      </c>
      <c r="N84" s="16" t="s">
        <v>721</v>
      </c>
      <c r="O84" s="16" t="s">
        <v>713</v>
      </c>
      <c r="P84" s="16" t="s">
        <v>716</v>
      </c>
      <c r="Q84" s="16" t="s">
        <v>354</v>
      </c>
      <c r="R84" s="16" t="s">
        <v>717</v>
      </c>
      <c r="S84" s="16" t="s">
        <v>720</v>
      </c>
      <c r="T84" s="16" t="s">
        <v>103</v>
      </c>
      <c r="U84" s="13" t="str">
        <f t="shared" si="33"/>
        <v>293</v>
      </c>
      <c r="V84" s="16" t="s">
        <v>104</v>
      </c>
      <c r="W84" s="16" t="s">
        <v>70</v>
      </c>
      <c r="X84" s="16" t="s">
        <v>71</v>
      </c>
      <c r="Y84" s="26">
        <v>22000</v>
      </c>
      <c r="Z84" s="17">
        <v>103892.555664852</v>
      </c>
      <c r="AA84" s="17">
        <v>29339.619166340501</v>
      </c>
      <c r="AB84" s="17">
        <v>26393.7086944765</v>
      </c>
      <c r="AC84" s="17">
        <v>0.88758273014925404</v>
      </c>
      <c r="AD84" s="17">
        <v>-17.4950825525334</v>
      </c>
      <c r="AE84" s="17">
        <v>2.0233567528898999</v>
      </c>
      <c r="AF84" s="17">
        <v>11.809628999999999</v>
      </c>
      <c r="AG84" s="17">
        <v>0.842910829618848</v>
      </c>
      <c r="AH84" s="17">
        <v>15.1933824222096</v>
      </c>
      <c r="AI84" s="29">
        <f t="shared" si="34"/>
        <v>0.21175723187491904</v>
      </c>
      <c r="AJ84" s="21" t="str">
        <f>VLOOKUP(C84,Richtungsmatrix!$A$2:$E$133,5,FALSE)</f>
        <v>vertikal</v>
      </c>
      <c r="AK84" s="24" t="s">
        <v>721</v>
      </c>
      <c r="AL84" s="24" t="s">
        <v>713</v>
      </c>
      <c r="AM84" s="50" t="s">
        <v>1215</v>
      </c>
      <c r="AN84" s="34">
        <v>42223</v>
      </c>
      <c r="AO84" s="51"/>
      <c r="AP84" s="33">
        <v>42213</v>
      </c>
      <c r="AQ84" s="37">
        <v>109.14</v>
      </c>
      <c r="AR84" s="47">
        <v>3893.62</v>
      </c>
      <c r="AS84" s="33">
        <v>42221</v>
      </c>
      <c r="AT84" s="35">
        <v>109.52</v>
      </c>
      <c r="AU84" s="39">
        <v>3912.51</v>
      </c>
      <c r="AV84" s="33">
        <v>42222</v>
      </c>
      <c r="AW84" s="35">
        <v>121.87</v>
      </c>
      <c r="AX84" s="39">
        <v>3919.13</v>
      </c>
      <c r="AY84" s="33">
        <v>42224</v>
      </c>
      <c r="AZ84" s="36">
        <v>138.16</v>
      </c>
      <c r="BA84" s="48">
        <v>3852.01</v>
      </c>
      <c r="BB84" s="33">
        <v>42225</v>
      </c>
      <c r="BC84" s="35">
        <v>138.16</v>
      </c>
      <c r="BD84" s="39">
        <v>3852.01</v>
      </c>
      <c r="BE84" s="33">
        <v>42233</v>
      </c>
      <c r="BF84" s="35">
        <v>137.6</v>
      </c>
      <c r="BG84" s="39">
        <v>3829.3</v>
      </c>
      <c r="BH84" s="40">
        <f t="shared" si="35"/>
        <v>0.26076598863844591</v>
      </c>
      <c r="BI84" s="40">
        <f t="shared" si="36"/>
        <v>0.26150474799123447</v>
      </c>
      <c r="BJ84" s="40">
        <f t="shared" si="37"/>
        <v>0.13366702223680971</v>
      </c>
      <c r="BK84" s="40">
        <f t="shared" si="38"/>
        <v>-1.6519331624554989E-2</v>
      </c>
      <c r="BL84" s="40">
        <f t="shared" si="39"/>
        <v>-1.546321926333738E-2</v>
      </c>
      <c r="BM84" s="40">
        <f t="shared" si="40"/>
        <v>-1.7126249958536732E-2</v>
      </c>
      <c r="BN84" s="42">
        <f t="shared" si="41"/>
        <v>0.2772853202630009</v>
      </c>
      <c r="BO84" s="52">
        <v>6</v>
      </c>
      <c r="BP84" s="42">
        <f t="shared" si="42"/>
        <v>0.27696796725457185</v>
      </c>
      <c r="BQ84" s="52">
        <v>4</v>
      </c>
      <c r="BR84" s="42">
        <f t="shared" si="43"/>
        <v>0.15079327219534644</v>
      </c>
      <c r="BS84" s="52">
        <v>7</v>
      </c>
      <c r="BT84" s="50" t="str">
        <f t="shared" si="30"/>
        <v>vertikal</v>
      </c>
      <c r="BU84" s="52">
        <f t="shared" si="31"/>
        <v>-3</v>
      </c>
    </row>
    <row r="85" spans="1:73" ht="33.5" customHeight="1">
      <c r="A85" s="13" t="s">
        <v>524</v>
      </c>
      <c r="B85" s="31">
        <v>1601474517</v>
      </c>
      <c r="C85" s="23">
        <v>2811029201</v>
      </c>
      <c r="D85" s="33">
        <v>41730</v>
      </c>
      <c r="E85" s="33">
        <v>41730</v>
      </c>
      <c r="F85" s="33">
        <v>41408</v>
      </c>
      <c r="G85" s="13" t="s">
        <v>525</v>
      </c>
      <c r="H85" s="13" t="s">
        <v>98</v>
      </c>
      <c r="I85" s="13" t="s">
        <v>528</v>
      </c>
      <c r="J85" s="13" t="s">
        <v>529</v>
      </c>
      <c r="K85" s="13" t="s">
        <v>530</v>
      </c>
      <c r="L85" s="13" t="str">
        <f t="shared" si="32"/>
        <v>281</v>
      </c>
      <c r="M85" s="13" t="s">
        <v>531</v>
      </c>
      <c r="N85" s="13" t="s">
        <v>533</v>
      </c>
      <c r="O85" s="13" t="s">
        <v>534</v>
      </c>
      <c r="P85" s="13" t="s">
        <v>526</v>
      </c>
      <c r="Q85" s="13" t="s">
        <v>98</v>
      </c>
      <c r="R85" s="13" t="s">
        <v>527</v>
      </c>
      <c r="S85" s="13" t="s">
        <v>532</v>
      </c>
      <c r="T85" s="13" t="s">
        <v>86</v>
      </c>
      <c r="U85" s="13" t="str">
        <f t="shared" si="33"/>
        <v>292</v>
      </c>
      <c r="V85" s="13" t="s">
        <v>85</v>
      </c>
      <c r="W85" s="13" t="s">
        <v>70</v>
      </c>
      <c r="X85" s="13" t="s">
        <v>71</v>
      </c>
      <c r="Y85" s="25">
        <v>44284</v>
      </c>
      <c r="Z85" s="15">
        <v>186154.935059935</v>
      </c>
      <c r="AA85" s="14" t="s">
        <v>72</v>
      </c>
      <c r="AB85" s="14" t="s">
        <v>72</v>
      </c>
      <c r="AC85" s="14" t="s">
        <v>72</v>
      </c>
      <c r="AD85" s="14" t="s">
        <v>72</v>
      </c>
      <c r="AE85" s="14" t="s">
        <v>72</v>
      </c>
      <c r="AF85" s="14" t="s">
        <v>72</v>
      </c>
      <c r="AG85" s="14" t="s">
        <v>72</v>
      </c>
      <c r="AH85" s="14" t="s">
        <v>72</v>
      </c>
      <c r="AI85" s="29">
        <f t="shared" si="34"/>
        <v>0.23788786467434878</v>
      </c>
      <c r="AJ85" s="21" t="str">
        <f>VLOOKUP(C85,Richtungsmatrix!$A$2:$E$133,5,FALSE)</f>
        <v>vertikal</v>
      </c>
      <c r="AK85" s="24" t="s">
        <v>533</v>
      </c>
      <c r="AL85" s="24" t="s">
        <v>534</v>
      </c>
      <c r="AM85" s="44" t="s">
        <v>1217</v>
      </c>
      <c r="AN85" s="34">
        <v>41730</v>
      </c>
      <c r="AO85" s="51"/>
      <c r="AP85" s="33">
        <v>41720</v>
      </c>
      <c r="AQ85" s="37">
        <v>124.94</v>
      </c>
      <c r="AR85" s="47">
        <v>37.96</v>
      </c>
      <c r="AS85" s="33">
        <v>41728</v>
      </c>
      <c r="AT85" s="35">
        <v>111.86</v>
      </c>
      <c r="AU85" s="39">
        <v>37.24</v>
      </c>
      <c r="AV85" s="33">
        <v>41729</v>
      </c>
      <c r="AW85" s="35">
        <v>117.45</v>
      </c>
      <c r="AX85" s="39">
        <v>36.64</v>
      </c>
      <c r="AY85" s="33">
        <v>41731</v>
      </c>
      <c r="AZ85" s="36">
        <v>122.92</v>
      </c>
      <c r="BA85" s="48">
        <v>36.020000000000003</v>
      </c>
      <c r="BB85" s="33">
        <v>41732</v>
      </c>
      <c r="BC85" s="35">
        <v>121.14</v>
      </c>
      <c r="BD85" s="39">
        <v>37.1</v>
      </c>
      <c r="BE85" s="33">
        <v>41740</v>
      </c>
      <c r="BF85" s="35">
        <v>111.72</v>
      </c>
      <c r="BG85" s="39">
        <v>34.81</v>
      </c>
      <c r="BH85" s="40">
        <f t="shared" si="35"/>
        <v>-0.10581078917880582</v>
      </c>
      <c r="BI85" s="40">
        <f t="shared" si="36"/>
        <v>8.2960843912032844E-2</v>
      </c>
      <c r="BJ85" s="40">
        <f t="shared" si="37"/>
        <v>4.6573009791400555E-2</v>
      </c>
      <c r="BK85" s="40">
        <f t="shared" si="38"/>
        <v>-8.2982086406743871E-2</v>
      </c>
      <c r="BL85" s="40">
        <f t="shared" si="39"/>
        <v>-3.7593984962406291E-3</v>
      </c>
      <c r="BM85" s="40">
        <f t="shared" si="40"/>
        <v>-1.6921397379912606E-2</v>
      </c>
      <c r="BN85" s="42">
        <f t="shared" si="41"/>
        <v>-2.2828702772061948E-2</v>
      </c>
      <c r="BO85" s="52">
        <v>83</v>
      </c>
      <c r="BP85" s="42">
        <f t="shared" si="42"/>
        <v>8.6720242408273474E-2</v>
      </c>
      <c r="BQ85" s="52">
        <v>13</v>
      </c>
      <c r="BR85" s="42">
        <f t="shared" si="43"/>
        <v>6.3494407171313161E-2</v>
      </c>
      <c r="BS85" s="52">
        <v>16</v>
      </c>
      <c r="BT85" s="50" t="str">
        <f t="shared" si="30"/>
        <v>vertikal</v>
      </c>
      <c r="BU85" s="52">
        <f t="shared" si="31"/>
        <v>-3</v>
      </c>
    </row>
    <row r="86" spans="1:73" ht="33.5" customHeight="1">
      <c r="A86" s="13" t="s">
        <v>648</v>
      </c>
      <c r="B86" s="31">
        <v>1907170751</v>
      </c>
      <c r="C86" s="23">
        <v>2651129320</v>
      </c>
      <c r="D86" s="33">
        <v>42710</v>
      </c>
      <c r="E86" s="33">
        <v>42815</v>
      </c>
      <c r="F86" s="33">
        <v>42608</v>
      </c>
      <c r="G86" s="13" t="s">
        <v>649</v>
      </c>
      <c r="H86" s="13" t="s">
        <v>77</v>
      </c>
      <c r="I86" s="13" t="s">
        <v>652</v>
      </c>
      <c r="J86" s="13" t="s">
        <v>653</v>
      </c>
      <c r="K86" s="13" t="s">
        <v>382</v>
      </c>
      <c r="L86" s="13" t="str">
        <f t="shared" si="32"/>
        <v>265</v>
      </c>
      <c r="M86" s="13" t="s">
        <v>381</v>
      </c>
      <c r="N86" s="13" t="s">
        <v>654</v>
      </c>
      <c r="O86" s="13" t="s">
        <v>182</v>
      </c>
      <c r="P86" s="13" t="s">
        <v>650</v>
      </c>
      <c r="Q86" s="13" t="s">
        <v>77</v>
      </c>
      <c r="R86" s="13" t="s">
        <v>651</v>
      </c>
      <c r="S86" s="13" t="s">
        <v>358</v>
      </c>
      <c r="T86" s="13" t="s">
        <v>103</v>
      </c>
      <c r="U86" s="13" t="str">
        <f t="shared" si="33"/>
        <v>293</v>
      </c>
      <c r="V86" s="13" t="s">
        <v>104</v>
      </c>
      <c r="W86" s="13" t="s">
        <v>70</v>
      </c>
      <c r="X86" s="13" t="s">
        <v>71</v>
      </c>
      <c r="Y86" s="15">
        <v>29855.19</v>
      </c>
      <c r="Z86" s="15">
        <v>774757.20614688005</v>
      </c>
      <c r="AA86" s="15">
        <v>336640.03823990398</v>
      </c>
      <c r="AB86" s="15">
        <v>190145.222630584</v>
      </c>
      <c r="AC86" s="14" t="s">
        <v>72</v>
      </c>
      <c r="AD86" s="14" t="s">
        <v>72</v>
      </c>
      <c r="AE86" s="14" t="s">
        <v>72</v>
      </c>
      <c r="AF86" s="15">
        <v>14929.893303506</v>
      </c>
      <c r="AG86" s="15">
        <v>9756.6425727411897</v>
      </c>
      <c r="AH86" s="15">
        <v>7384.1055504750402</v>
      </c>
      <c r="AI86" s="29">
        <f t="shared" si="34"/>
        <v>3.8534898111473634E-2</v>
      </c>
      <c r="AJ86" s="21" t="str">
        <f>VLOOKUP(C86,Richtungsmatrix!$A$2:$E$133,5,FALSE)</f>
        <v>vertikal</v>
      </c>
      <c r="AK86" s="24" t="s">
        <v>654</v>
      </c>
      <c r="AL86" s="24" t="s">
        <v>182</v>
      </c>
      <c r="AM86" s="50" t="s">
        <v>1220</v>
      </c>
      <c r="AN86" s="34">
        <v>42710</v>
      </c>
      <c r="AO86" s="51"/>
      <c r="AP86" s="33">
        <v>42700</v>
      </c>
      <c r="AQ86" s="37">
        <v>166.9</v>
      </c>
      <c r="AR86" s="47">
        <v>1.1599999999999999</v>
      </c>
      <c r="AS86" s="33">
        <v>42708</v>
      </c>
      <c r="AT86" s="35">
        <v>187.51</v>
      </c>
      <c r="AU86" s="39">
        <v>1.18</v>
      </c>
      <c r="AV86" s="33">
        <v>42709</v>
      </c>
      <c r="AW86" s="35">
        <v>195.63</v>
      </c>
      <c r="AX86" s="39">
        <v>1.1500000000000001</v>
      </c>
      <c r="AY86" s="33">
        <v>42711</v>
      </c>
      <c r="AZ86" s="36">
        <v>206.12</v>
      </c>
      <c r="BA86" s="48">
        <v>1.1500000000000001</v>
      </c>
      <c r="BB86" s="33">
        <v>42712</v>
      </c>
      <c r="BC86" s="35">
        <v>196.69</v>
      </c>
      <c r="BD86" s="39">
        <v>1.1500000000000001</v>
      </c>
      <c r="BE86" s="33">
        <v>42720</v>
      </c>
      <c r="BF86" s="35">
        <v>196.58</v>
      </c>
      <c r="BG86" s="39">
        <v>1.0900000000000001</v>
      </c>
      <c r="BH86" s="40">
        <f t="shared" si="35"/>
        <v>0.17783103654883159</v>
      </c>
      <c r="BI86" s="40">
        <f t="shared" si="36"/>
        <v>4.8957388939256719E-2</v>
      </c>
      <c r="BJ86" s="40">
        <f t="shared" si="37"/>
        <v>5.362163267392539E-2</v>
      </c>
      <c r="BK86" s="40">
        <f t="shared" si="38"/>
        <v>-6.034482758620674E-2</v>
      </c>
      <c r="BL86" s="40">
        <f t="shared" si="39"/>
        <v>-2.5423728813559143E-2</v>
      </c>
      <c r="BM86" s="40">
        <f t="shared" si="40"/>
        <v>0</v>
      </c>
      <c r="BN86" s="42">
        <f t="shared" si="41"/>
        <v>0.23817586413503833</v>
      </c>
      <c r="BO86" s="52">
        <v>8</v>
      </c>
      <c r="BP86" s="42">
        <f t="shared" si="42"/>
        <v>7.4381117752815862E-2</v>
      </c>
      <c r="BQ86" s="52">
        <v>16</v>
      </c>
      <c r="BR86" s="42">
        <f t="shared" si="43"/>
        <v>5.362163267392539E-2</v>
      </c>
      <c r="BS86" s="52">
        <v>20</v>
      </c>
      <c r="BT86" s="50" t="str">
        <f t="shared" si="30"/>
        <v>vertikal</v>
      </c>
      <c r="BU86" s="52">
        <f t="shared" si="31"/>
        <v>-4</v>
      </c>
    </row>
    <row r="87" spans="1:73" ht="23" customHeight="1">
      <c r="A87" s="16" t="s">
        <v>640</v>
      </c>
      <c r="B87" s="32">
        <v>1601437141</v>
      </c>
      <c r="C87" s="23">
        <v>2932045310</v>
      </c>
      <c r="D87" s="33">
        <v>41284</v>
      </c>
      <c r="E87" s="33">
        <v>41305</v>
      </c>
      <c r="F87" s="33">
        <v>41284</v>
      </c>
      <c r="G87" s="16" t="s">
        <v>641</v>
      </c>
      <c r="H87" s="16" t="s">
        <v>359</v>
      </c>
      <c r="I87" s="16" t="s">
        <v>644</v>
      </c>
      <c r="J87" s="16" t="s">
        <v>645</v>
      </c>
      <c r="K87" s="16" t="s">
        <v>103</v>
      </c>
      <c r="L87" s="13" t="str">
        <f t="shared" si="32"/>
        <v>293</v>
      </c>
      <c r="M87" s="16" t="s">
        <v>104</v>
      </c>
      <c r="N87" s="16" t="s">
        <v>647</v>
      </c>
      <c r="O87" s="16" t="s">
        <v>362</v>
      </c>
      <c r="P87" s="16" t="s">
        <v>642</v>
      </c>
      <c r="Q87" s="16" t="s">
        <v>353</v>
      </c>
      <c r="R87" s="16" t="s">
        <v>643</v>
      </c>
      <c r="S87" s="16" t="s">
        <v>646</v>
      </c>
      <c r="T87" s="16" t="s">
        <v>639</v>
      </c>
      <c r="U87" s="13" t="str">
        <f t="shared" si="33"/>
        <v>453</v>
      </c>
      <c r="V87" s="16" t="s">
        <v>638</v>
      </c>
      <c r="W87" s="16" t="s">
        <v>360</v>
      </c>
      <c r="X87" s="16" t="s">
        <v>71</v>
      </c>
      <c r="Y87" s="27">
        <v>31212.7</v>
      </c>
      <c r="Z87" s="17">
        <v>4316058.5531849395</v>
      </c>
      <c r="AA87" s="17">
        <v>4340650.8780680597</v>
      </c>
      <c r="AB87" s="17">
        <v>3871533.6464295499</v>
      </c>
      <c r="AC87" s="17">
        <v>153625.841396695</v>
      </c>
      <c r="AD87" s="17">
        <v>104643.963932762</v>
      </c>
      <c r="AE87" s="17">
        <v>165032.180655845</v>
      </c>
      <c r="AF87" s="17">
        <v>69087.230916884306</v>
      </c>
      <c r="AG87" s="17">
        <v>38081.336723924498</v>
      </c>
      <c r="AH87" s="17">
        <v>40099.617825734698</v>
      </c>
      <c r="AI87" s="29">
        <f t="shared" si="34"/>
        <v>7.2317600920792143E-3</v>
      </c>
      <c r="AJ87" s="21" t="str">
        <f>VLOOKUP(C87,Richtungsmatrix!$A$2:$E$133,5,FALSE)</f>
        <v>vertikal</v>
      </c>
      <c r="AK87" s="24" t="s">
        <v>647</v>
      </c>
      <c r="AL87" s="24" t="s">
        <v>362</v>
      </c>
      <c r="AM87" s="50" t="s">
        <v>1214</v>
      </c>
      <c r="AN87" s="34">
        <v>41284</v>
      </c>
      <c r="AO87" s="51">
        <f>AP87-1</f>
        <v>41273</v>
      </c>
      <c r="AP87" s="33">
        <v>41274</v>
      </c>
      <c r="AQ87" s="37">
        <v>1054.54</v>
      </c>
      <c r="AR87" s="47">
        <v>1984.8400000000001</v>
      </c>
      <c r="AS87" s="33">
        <v>41282</v>
      </c>
      <c r="AT87" s="35">
        <v>985.57</v>
      </c>
      <c r="AU87" s="39">
        <v>2003.22</v>
      </c>
      <c r="AV87" s="33">
        <v>41283</v>
      </c>
      <c r="AW87" s="35">
        <v>983.35</v>
      </c>
      <c r="AX87" s="39">
        <v>2001.98</v>
      </c>
      <c r="AY87" s="33">
        <v>41285</v>
      </c>
      <c r="AZ87" s="36">
        <v>996.7</v>
      </c>
      <c r="BA87" s="48">
        <v>2017.38</v>
      </c>
      <c r="BB87" s="33">
        <v>41286</v>
      </c>
      <c r="BC87" s="35">
        <v>996.7</v>
      </c>
      <c r="BD87" s="39">
        <v>2017.38</v>
      </c>
      <c r="BE87" s="33">
        <v>41294</v>
      </c>
      <c r="BF87" s="35">
        <v>1016.72</v>
      </c>
      <c r="BG87" s="39">
        <v>1987.65</v>
      </c>
      <c r="BH87" s="40">
        <f t="shared" si="35"/>
        <v>-3.5863978606785807E-2</v>
      </c>
      <c r="BI87" s="40">
        <f t="shared" si="36"/>
        <v>1.1292957374920087E-2</v>
      </c>
      <c r="BJ87" s="40">
        <f t="shared" si="37"/>
        <v>1.3576041084049528E-2</v>
      </c>
      <c r="BK87" s="40">
        <f t="shared" si="38"/>
        <v>1.4157312428204616E-3</v>
      </c>
      <c r="BL87" s="40">
        <f t="shared" si="39"/>
        <v>7.0686195225686532E-3</v>
      </c>
      <c r="BM87" s="40">
        <f t="shared" si="40"/>
        <v>7.6923845393062074E-3</v>
      </c>
      <c r="BN87" s="42">
        <f t="shared" si="41"/>
        <v>-3.7279709849606268E-2</v>
      </c>
      <c r="BO87" s="52">
        <v>96</v>
      </c>
      <c r="BP87" s="42">
        <f t="shared" si="42"/>
        <v>4.2243378523514341E-3</v>
      </c>
      <c r="BQ87" s="52">
        <v>62</v>
      </c>
      <c r="BR87" s="42">
        <f t="shared" si="43"/>
        <v>5.8836565447433209E-3</v>
      </c>
      <c r="BS87" s="52">
        <v>66</v>
      </c>
      <c r="BT87" s="50" t="str">
        <f t="shared" si="30"/>
        <v>vertikal</v>
      </c>
      <c r="BU87" s="52">
        <f t="shared" si="31"/>
        <v>-4</v>
      </c>
    </row>
    <row r="88" spans="1:73" ht="33.5" customHeight="1">
      <c r="A88" s="16" t="s">
        <v>674</v>
      </c>
      <c r="B88" s="32">
        <v>1601438573</v>
      </c>
      <c r="C88" s="23">
        <v>2932029320</v>
      </c>
      <c r="D88" s="33">
        <v>41284</v>
      </c>
      <c r="E88" s="33">
        <v>41428</v>
      </c>
      <c r="F88" s="33">
        <v>41284</v>
      </c>
      <c r="G88" s="16" t="s">
        <v>641</v>
      </c>
      <c r="H88" s="16" t="s">
        <v>359</v>
      </c>
      <c r="I88" s="16" t="s">
        <v>644</v>
      </c>
      <c r="J88" s="16" t="s">
        <v>645</v>
      </c>
      <c r="K88" s="16" t="s">
        <v>103</v>
      </c>
      <c r="L88" s="13" t="str">
        <f t="shared" si="32"/>
        <v>293</v>
      </c>
      <c r="M88" s="16" t="s">
        <v>104</v>
      </c>
      <c r="N88" s="16" t="s">
        <v>647</v>
      </c>
      <c r="O88" s="16" t="s">
        <v>362</v>
      </c>
      <c r="P88" s="16" t="s">
        <v>675</v>
      </c>
      <c r="Q88" s="16" t="s">
        <v>676</v>
      </c>
      <c r="R88" s="16" t="s">
        <v>677</v>
      </c>
      <c r="S88" s="16" t="s">
        <v>678</v>
      </c>
      <c r="T88" s="16" t="s">
        <v>103</v>
      </c>
      <c r="U88" s="13" t="str">
        <f t="shared" si="33"/>
        <v>293</v>
      </c>
      <c r="V88" s="16" t="s">
        <v>104</v>
      </c>
      <c r="W88" s="16" t="s">
        <v>70</v>
      </c>
      <c r="X88" s="16" t="s">
        <v>71</v>
      </c>
      <c r="Y88" s="27">
        <v>25789.59</v>
      </c>
      <c r="Z88" s="17">
        <v>4316058.5531849395</v>
      </c>
      <c r="AA88" s="17">
        <v>4340650.8780680597</v>
      </c>
      <c r="AB88" s="17">
        <v>3871533.6464295499</v>
      </c>
      <c r="AC88" s="17">
        <v>153625.841396695</v>
      </c>
      <c r="AD88" s="17">
        <v>104643.963932762</v>
      </c>
      <c r="AE88" s="17">
        <v>165032.180655845</v>
      </c>
      <c r="AF88" s="17">
        <v>69087.230916884306</v>
      </c>
      <c r="AG88" s="17">
        <v>38081.336723924498</v>
      </c>
      <c r="AH88" s="17">
        <v>40099.617825734698</v>
      </c>
      <c r="AI88" s="29">
        <f t="shared" si="34"/>
        <v>5.9752641634041653E-3</v>
      </c>
      <c r="AJ88" s="21" t="str">
        <f>VLOOKUP(C88,Richtungsmatrix!$A$2:$E$133,5,FALSE)</f>
        <v>horizontal</v>
      </c>
      <c r="AK88" s="24" t="s">
        <v>647</v>
      </c>
      <c r="AL88" s="24" t="s">
        <v>362</v>
      </c>
      <c r="AM88" s="50" t="s">
        <v>1214</v>
      </c>
      <c r="AN88" s="34">
        <v>41284</v>
      </c>
      <c r="AO88" s="51">
        <f>AP88-1</f>
        <v>41273</v>
      </c>
      <c r="AP88" s="33">
        <v>41274</v>
      </c>
      <c r="AQ88" s="37">
        <v>1054.54</v>
      </c>
      <c r="AR88" s="47">
        <v>1984.8400000000001</v>
      </c>
      <c r="AS88" s="33">
        <v>41282</v>
      </c>
      <c r="AT88" s="35">
        <v>985.57</v>
      </c>
      <c r="AU88" s="39">
        <v>2003.22</v>
      </c>
      <c r="AV88" s="33">
        <v>41283</v>
      </c>
      <c r="AW88" s="35">
        <v>983.35</v>
      </c>
      <c r="AX88" s="39">
        <v>2001.98</v>
      </c>
      <c r="AY88" s="33">
        <v>41285</v>
      </c>
      <c r="AZ88" s="36">
        <v>996.7</v>
      </c>
      <c r="BA88" s="48">
        <v>2017.38</v>
      </c>
      <c r="BB88" s="33">
        <v>41286</v>
      </c>
      <c r="BC88" s="35">
        <v>996.7</v>
      </c>
      <c r="BD88" s="39">
        <v>2017.38</v>
      </c>
      <c r="BE88" s="33">
        <v>41294</v>
      </c>
      <c r="BF88" s="35">
        <v>1016.72</v>
      </c>
      <c r="BG88" s="39">
        <v>1987.65</v>
      </c>
      <c r="BH88" s="40">
        <f t="shared" si="35"/>
        <v>-3.5863978606785807E-2</v>
      </c>
      <c r="BI88" s="40">
        <f t="shared" si="36"/>
        <v>1.1292957374920087E-2</v>
      </c>
      <c r="BJ88" s="40">
        <f t="shared" si="37"/>
        <v>1.3576041084049528E-2</v>
      </c>
      <c r="BK88" s="40">
        <f t="shared" si="38"/>
        <v>1.4157312428204616E-3</v>
      </c>
      <c r="BL88" s="40">
        <f t="shared" si="39"/>
        <v>7.0686195225686532E-3</v>
      </c>
      <c r="BM88" s="40">
        <f t="shared" si="40"/>
        <v>7.6923845393062074E-3</v>
      </c>
      <c r="BN88" s="42">
        <f t="shared" si="41"/>
        <v>-3.7279709849606268E-2</v>
      </c>
      <c r="BO88" s="52">
        <v>97</v>
      </c>
      <c r="BP88" s="42">
        <f t="shared" si="42"/>
        <v>4.2243378523514341E-3</v>
      </c>
      <c r="BQ88" s="52">
        <v>63</v>
      </c>
      <c r="BR88" s="42">
        <f t="shared" si="43"/>
        <v>5.8836565447433209E-3</v>
      </c>
      <c r="BS88" s="52">
        <v>67</v>
      </c>
      <c r="BT88" s="50" t="str">
        <f t="shared" si="30"/>
        <v>horizontal</v>
      </c>
      <c r="BU88" s="52">
        <f t="shared" si="31"/>
        <v>-4</v>
      </c>
    </row>
    <row r="89" spans="1:73" ht="23" customHeight="1">
      <c r="A89" s="13" t="s">
        <v>402</v>
      </c>
      <c r="B89" s="31">
        <v>1907112488</v>
      </c>
      <c r="C89" s="23">
        <v>1812129320</v>
      </c>
      <c r="D89" s="33">
        <v>42222</v>
      </c>
      <c r="E89" s="33">
        <v>42222</v>
      </c>
      <c r="F89" s="33">
        <v>42222</v>
      </c>
      <c r="G89" s="13" t="s">
        <v>403</v>
      </c>
      <c r="H89" s="13" t="s">
        <v>149</v>
      </c>
      <c r="I89" s="13" t="s">
        <v>406</v>
      </c>
      <c r="J89" s="13" t="s">
        <v>407</v>
      </c>
      <c r="K89" s="13" t="s">
        <v>408</v>
      </c>
      <c r="L89" s="13" t="str">
        <f t="shared" si="32"/>
        <v>181</v>
      </c>
      <c r="M89" s="13" t="s">
        <v>409</v>
      </c>
      <c r="N89" s="13" t="s">
        <v>411</v>
      </c>
      <c r="O89" s="13" t="s">
        <v>156</v>
      </c>
      <c r="P89" s="13" t="s">
        <v>404</v>
      </c>
      <c r="Q89" s="13" t="s">
        <v>149</v>
      </c>
      <c r="R89" s="13" t="s">
        <v>405</v>
      </c>
      <c r="S89" s="13" t="s">
        <v>410</v>
      </c>
      <c r="T89" s="13" t="s">
        <v>103</v>
      </c>
      <c r="U89" s="13" t="str">
        <f t="shared" si="33"/>
        <v>293</v>
      </c>
      <c r="V89" s="13" t="s">
        <v>104</v>
      </c>
      <c r="W89" s="13" t="s">
        <v>70</v>
      </c>
      <c r="X89" s="13" t="s">
        <v>71</v>
      </c>
      <c r="Y89" s="25">
        <v>73482</v>
      </c>
      <c r="Z89" s="15">
        <v>5306752.5190078802</v>
      </c>
      <c r="AA89" s="15">
        <v>6331224.9755468704</v>
      </c>
      <c r="AB89" s="15">
        <v>4885250.7587709101</v>
      </c>
      <c r="AC89" s="15">
        <v>178180.928278434</v>
      </c>
      <c r="AD89" s="15">
        <v>169183.688302389</v>
      </c>
      <c r="AE89" s="15">
        <v>88477.796403500295</v>
      </c>
      <c r="AF89" s="15">
        <v>-12025.341010388</v>
      </c>
      <c r="AG89" s="15">
        <v>-3621.5508450586999</v>
      </c>
      <c r="AH89" s="15">
        <v>24314.2936159456</v>
      </c>
      <c r="AI89" s="29">
        <f t="shared" si="34"/>
        <v>1.3846886534994808E-2</v>
      </c>
      <c r="AJ89" s="21" t="str">
        <f>VLOOKUP(C89,Richtungsmatrix!$A$2:$E$133,5,FALSE)</f>
        <v>lateral</v>
      </c>
      <c r="AK89" s="24" t="s">
        <v>411</v>
      </c>
      <c r="AL89" s="24" t="s">
        <v>156</v>
      </c>
      <c r="AM89" s="50" t="s">
        <v>1223</v>
      </c>
      <c r="AN89" s="34">
        <v>42222</v>
      </c>
      <c r="AO89" s="51"/>
      <c r="AP89" s="33">
        <v>42212</v>
      </c>
      <c r="AQ89" s="37">
        <v>958.83</v>
      </c>
      <c r="AR89" s="47">
        <v>1644.19</v>
      </c>
      <c r="AS89" s="33">
        <v>42220</v>
      </c>
      <c r="AT89" s="35">
        <v>994.44</v>
      </c>
      <c r="AU89" s="39">
        <v>1655.03</v>
      </c>
      <c r="AV89" s="33">
        <v>42221</v>
      </c>
      <c r="AW89" s="35">
        <v>995.16</v>
      </c>
      <c r="AX89" s="39">
        <v>1657.56</v>
      </c>
      <c r="AY89" s="33">
        <v>42223</v>
      </c>
      <c r="AZ89" s="36">
        <v>985.80000000000007</v>
      </c>
      <c r="BA89" s="48">
        <v>1670.21</v>
      </c>
      <c r="BB89" s="33">
        <v>42224</v>
      </c>
      <c r="BC89" s="35">
        <v>985.80000000000007</v>
      </c>
      <c r="BD89" s="39">
        <v>1670.21</v>
      </c>
      <c r="BE89" s="33">
        <v>42232</v>
      </c>
      <c r="BF89" s="35">
        <v>975.01</v>
      </c>
      <c r="BG89" s="39">
        <v>1664.53</v>
      </c>
      <c r="BH89" s="40">
        <f t="shared" si="35"/>
        <v>1.6874732747202303E-2</v>
      </c>
      <c r="BI89" s="40">
        <f t="shared" si="36"/>
        <v>-8.688306986846861E-3</v>
      </c>
      <c r="BJ89" s="40">
        <f t="shared" si="37"/>
        <v>-9.4055227300131605E-3</v>
      </c>
      <c r="BK89" s="40">
        <f t="shared" si="38"/>
        <v>1.2370833054573982E-2</v>
      </c>
      <c r="BL89" s="40">
        <f t="shared" si="39"/>
        <v>9.1720391775376164E-3</v>
      </c>
      <c r="BM89" s="40">
        <f t="shared" si="40"/>
        <v>7.631699606650777E-3</v>
      </c>
      <c r="BN89" s="42">
        <f t="shared" si="41"/>
        <v>4.5038996926283215E-3</v>
      </c>
      <c r="BO89" s="52">
        <v>65</v>
      </c>
      <c r="BP89" s="42">
        <f t="shared" si="42"/>
        <v>-1.7860346164384477E-2</v>
      </c>
      <c r="BQ89" s="52">
        <v>90</v>
      </c>
      <c r="BR89" s="42">
        <f t="shared" si="43"/>
        <v>-1.7037222336663937E-2</v>
      </c>
      <c r="BS89" s="52">
        <v>94</v>
      </c>
      <c r="BT89" s="50" t="str">
        <f t="shared" si="30"/>
        <v>lateral</v>
      </c>
      <c r="BU89" s="52">
        <f t="shared" si="31"/>
        <v>-4</v>
      </c>
    </row>
    <row r="90" spans="1:73" ht="23" customHeight="1">
      <c r="A90" s="16" t="s">
        <v>1173</v>
      </c>
      <c r="B90" s="32">
        <v>1907117414</v>
      </c>
      <c r="C90" s="23">
        <v>2910045111</v>
      </c>
      <c r="D90" s="33">
        <v>42264</v>
      </c>
      <c r="E90" s="33">
        <v>42264</v>
      </c>
      <c r="F90" s="33">
        <v>42264</v>
      </c>
      <c r="G90" s="16" t="s">
        <v>1023</v>
      </c>
      <c r="H90" s="16" t="s">
        <v>802</v>
      </c>
      <c r="I90" s="16" t="s">
        <v>1025</v>
      </c>
      <c r="J90" s="16" t="s">
        <v>1026</v>
      </c>
      <c r="K90" s="16" t="s">
        <v>73</v>
      </c>
      <c r="L90" s="13" t="str">
        <f t="shared" si="32"/>
        <v>291</v>
      </c>
      <c r="M90" s="16" t="s">
        <v>74</v>
      </c>
      <c r="N90" s="16" t="s">
        <v>1028</v>
      </c>
      <c r="O90" s="16" t="s">
        <v>1029</v>
      </c>
      <c r="P90" s="16" t="s">
        <v>1174</v>
      </c>
      <c r="Q90" s="16" t="s">
        <v>802</v>
      </c>
      <c r="R90" s="16" t="s">
        <v>1175</v>
      </c>
      <c r="S90" s="16" t="s">
        <v>1176</v>
      </c>
      <c r="T90" s="16" t="s">
        <v>770</v>
      </c>
      <c r="U90" s="13" t="str">
        <f t="shared" si="33"/>
        <v>451</v>
      </c>
      <c r="V90" s="16" t="s">
        <v>771</v>
      </c>
      <c r="W90" s="16" t="s">
        <v>70</v>
      </c>
      <c r="X90" s="16" t="s">
        <v>71</v>
      </c>
      <c r="Y90" s="27">
        <v>10.51</v>
      </c>
      <c r="Z90" s="17">
        <v>6817.7305679684896</v>
      </c>
      <c r="AA90" s="17">
        <v>10381.8002713841</v>
      </c>
      <c r="AB90" s="17">
        <v>8597.3750659841808</v>
      </c>
      <c r="AC90" s="17">
        <v>-488.22050484446697</v>
      </c>
      <c r="AD90" s="17">
        <v>-26.759472083950001</v>
      </c>
      <c r="AE90" s="17">
        <v>-228.997058467187</v>
      </c>
      <c r="AF90" s="17">
        <v>-474.33533452320199</v>
      </c>
      <c r="AG90" s="17">
        <v>665.23547423651303</v>
      </c>
      <c r="AH90" s="17">
        <v>645.27465699862296</v>
      </c>
      <c r="AI90" s="29">
        <f t="shared" si="34"/>
        <v>1.5415686928695559E-3</v>
      </c>
      <c r="AJ90" s="21" t="str">
        <f>VLOOKUP(C90,Richtungsmatrix!$A$2:$E$133,5,FALSE)</f>
        <v>vertikal</v>
      </c>
      <c r="AK90" s="24" t="s">
        <v>1028</v>
      </c>
      <c r="AL90" s="24" t="s">
        <v>1029</v>
      </c>
      <c r="AM90" s="46" t="s">
        <v>1208</v>
      </c>
      <c r="AN90" s="34">
        <v>42264</v>
      </c>
      <c r="AO90" s="51"/>
      <c r="AP90" s="33">
        <v>42254</v>
      </c>
      <c r="AQ90" s="37">
        <v>18.080000000000002</v>
      </c>
      <c r="AR90" s="48">
        <v>1578.5</v>
      </c>
      <c r="AS90" s="33">
        <v>42262</v>
      </c>
      <c r="AT90" s="35">
        <v>18.080000000000002</v>
      </c>
      <c r="AU90" s="39">
        <v>1648.04</v>
      </c>
      <c r="AV90" s="33">
        <v>42263</v>
      </c>
      <c r="AW90" s="35">
        <v>18.080000000000002</v>
      </c>
      <c r="AX90" s="39">
        <v>1647.15</v>
      </c>
      <c r="AY90" s="33">
        <v>42265</v>
      </c>
      <c r="AZ90" s="36">
        <v>18.080000000000002</v>
      </c>
      <c r="BA90" s="48">
        <v>1680.58</v>
      </c>
      <c r="BB90" s="33">
        <v>42266</v>
      </c>
      <c r="BC90" s="35">
        <v>18.080000000000002</v>
      </c>
      <c r="BD90" s="39">
        <v>1680.58</v>
      </c>
      <c r="BE90" s="33">
        <v>42274</v>
      </c>
      <c r="BF90" s="35">
        <v>17.18</v>
      </c>
      <c r="BG90" s="39">
        <v>1604.15</v>
      </c>
      <c r="BH90" s="40">
        <f t="shared" si="35"/>
        <v>-4.9778761061947008E-2</v>
      </c>
      <c r="BI90" s="40">
        <f t="shared" si="36"/>
        <v>0</v>
      </c>
      <c r="BJ90" s="40">
        <f t="shared" si="37"/>
        <v>0</v>
      </c>
      <c r="BK90" s="40">
        <f t="shared" si="38"/>
        <v>1.624960405448217E-2</v>
      </c>
      <c r="BL90" s="40">
        <f t="shared" si="39"/>
        <v>1.9744666391592336E-2</v>
      </c>
      <c r="BM90" s="40">
        <f t="shared" si="40"/>
        <v>2.0295662204413478E-2</v>
      </c>
      <c r="BN90" s="42">
        <f t="shared" si="41"/>
        <v>-6.6028365116429177E-2</v>
      </c>
      <c r="BO90" s="52">
        <v>108</v>
      </c>
      <c r="BP90" s="42">
        <f t="shared" si="42"/>
        <v>-1.9744666391592336E-2</v>
      </c>
      <c r="BQ90" s="52">
        <v>95</v>
      </c>
      <c r="BR90" s="42">
        <f t="shared" si="43"/>
        <v>-2.0295662204413478E-2</v>
      </c>
      <c r="BS90" s="52">
        <v>99</v>
      </c>
      <c r="BT90" s="50" t="str">
        <f t="shared" si="30"/>
        <v>vertikal</v>
      </c>
      <c r="BU90" s="52">
        <f t="shared" si="31"/>
        <v>-4</v>
      </c>
    </row>
    <row r="91" spans="1:73" ht="23" customHeight="1">
      <c r="A91" s="16" t="s">
        <v>1012</v>
      </c>
      <c r="B91" s="32">
        <v>1907066210</v>
      </c>
      <c r="C91" s="23">
        <v>4299029320</v>
      </c>
      <c r="D91" s="33">
        <v>41913</v>
      </c>
      <c r="E91" s="33">
        <v>41913</v>
      </c>
      <c r="F91" s="33">
        <v>41913</v>
      </c>
      <c r="G91" s="16" t="s">
        <v>1013</v>
      </c>
      <c r="H91" s="16" t="s">
        <v>359</v>
      </c>
      <c r="I91" s="16" t="s">
        <v>1017</v>
      </c>
      <c r="J91" s="16" t="s">
        <v>1018</v>
      </c>
      <c r="K91" s="16" t="s">
        <v>1019</v>
      </c>
      <c r="L91" s="13" t="str">
        <f t="shared" si="32"/>
        <v>429</v>
      </c>
      <c r="M91" s="16" t="s">
        <v>1020</v>
      </c>
      <c r="N91" s="16" t="s">
        <v>1021</v>
      </c>
      <c r="O91" s="16" t="s">
        <v>713</v>
      </c>
      <c r="P91" s="16" t="s">
        <v>1014</v>
      </c>
      <c r="Q91" s="16" t="s">
        <v>359</v>
      </c>
      <c r="R91" s="16" t="s">
        <v>1016</v>
      </c>
      <c r="S91" s="16" t="s">
        <v>357</v>
      </c>
      <c r="T91" s="16" t="s">
        <v>103</v>
      </c>
      <c r="U91" s="13" t="str">
        <f t="shared" si="33"/>
        <v>293</v>
      </c>
      <c r="V91" s="16" t="s">
        <v>104</v>
      </c>
      <c r="W91" s="16" t="s">
        <v>1015</v>
      </c>
      <c r="X91" s="16" t="s">
        <v>71</v>
      </c>
      <c r="Y91" s="27">
        <v>2693.28</v>
      </c>
      <c r="Z91" s="17">
        <v>166028.21754240801</v>
      </c>
      <c r="AA91" s="17">
        <v>164982.27976119399</v>
      </c>
      <c r="AB91" s="17">
        <v>216009.94860365699</v>
      </c>
      <c r="AC91" s="17">
        <v>17312.327445589599</v>
      </c>
      <c r="AD91" s="17">
        <v>17003.487382975502</v>
      </c>
      <c r="AE91" s="17">
        <v>15461.7156462976</v>
      </c>
      <c r="AF91" s="17">
        <v>22168.893804746502</v>
      </c>
      <c r="AG91" s="17">
        <v>20550.867267257901</v>
      </c>
      <c r="AH91" s="17">
        <v>17241.484025707301</v>
      </c>
      <c r="AI91" s="29">
        <f t="shared" si="34"/>
        <v>1.6221820843869899E-2</v>
      </c>
      <c r="AJ91" s="21" t="str">
        <f>VLOOKUP(C91,Richtungsmatrix!$A$2:$E$133,5,FALSE)</f>
        <v>lateral</v>
      </c>
      <c r="AK91" s="24" t="s">
        <v>1021</v>
      </c>
      <c r="AL91" s="24" t="s">
        <v>713</v>
      </c>
      <c r="AM91" s="50" t="s">
        <v>1215</v>
      </c>
      <c r="AN91" s="34">
        <v>41913</v>
      </c>
      <c r="AO91" s="51"/>
      <c r="AP91" s="33">
        <v>41903</v>
      </c>
      <c r="AQ91" s="37">
        <v>6442.32</v>
      </c>
      <c r="AR91" s="47">
        <v>4336.7</v>
      </c>
      <c r="AS91" s="33">
        <v>41911</v>
      </c>
      <c r="AT91" s="35">
        <v>6442.32</v>
      </c>
      <c r="AU91" s="39">
        <v>4267.8500000000004</v>
      </c>
      <c r="AV91" s="33">
        <v>41912</v>
      </c>
      <c r="AW91" s="35">
        <v>6442.32</v>
      </c>
      <c r="AX91" s="39">
        <v>4245.43</v>
      </c>
      <c r="AY91" s="33">
        <v>41914</v>
      </c>
      <c r="AZ91" s="36">
        <v>6526.1500000000005</v>
      </c>
      <c r="BA91" s="48">
        <v>4157.59</v>
      </c>
      <c r="BB91" s="33">
        <v>41915</v>
      </c>
      <c r="BC91" s="35">
        <v>6526.1500000000005</v>
      </c>
      <c r="BD91" s="39">
        <v>4120.92</v>
      </c>
      <c r="BE91" s="33">
        <v>41923</v>
      </c>
      <c r="BF91" s="35">
        <v>6474.56</v>
      </c>
      <c r="BG91" s="39">
        <v>4060.34</v>
      </c>
      <c r="BH91" s="40">
        <f t="shared" si="35"/>
        <v>5.0044083497871039E-3</v>
      </c>
      <c r="BI91" s="40">
        <f t="shared" si="36"/>
        <v>1.3012393050950699E-2</v>
      </c>
      <c r="BJ91" s="40">
        <f t="shared" si="37"/>
        <v>1.3012393050950699E-2</v>
      </c>
      <c r="BK91" s="40">
        <f t="shared" si="38"/>
        <v>-6.3725874512878367E-2</v>
      </c>
      <c r="BL91" s="40">
        <f t="shared" si="39"/>
        <v>-3.4427170589406919E-2</v>
      </c>
      <c r="BM91" s="40">
        <f t="shared" si="40"/>
        <v>-2.0690483649477232E-2</v>
      </c>
      <c r="BN91" s="42">
        <f t="shared" si="41"/>
        <v>6.873028286266547E-2</v>
      </c>
      <c r="BO91" s="52">
        <v>31</v>
      </c>
      <c r="BP91" s="42">
        <f t="shared" si="42"/>
        <v>4.7439563640357618E-2</v>
      </c>
      <c r="BQ91" s="52">
        <v>26</v>
      </c>
      <c r="BR91" s="42">
        <f t="shared" si="43"/>
        <v>3.3702876700427931E-2</v>
      </c>
      <c r="BS91" s="52">
        <v>31</v>
      </c>
      <c r="BT91" s="50" t="str">
        <f t="shared" si="30"/>
        <v>lateral</v>
      </c>
      <c r="BU91" s="52">
        <f t="shared" si="31"/>
        <v>-5</v>
      </c>
    </row>
    <row r="92" spans="1:73" ht="23" customHeight="1">
      <c r="A92" s="13" t="s">
        <v>304</v>
      </c>
      <c r="B92" s="31">
        <v>1909148191</v>
      </c>
      <c r="C92" s="23">
        <v>6629029201</v>
      </c>
      <c r="D92" s="33">
        <v>41904</v>
      </c>
      <c r="E92" s="33">
        <v>42059</v>
      </c>
      <c r="F92" s="33">
        <v>41904</v>
      </c>
      <c r="G92" s="13" t="s">
        <v>305</v>
      </c>
      <c r="H92" s="13" t="s">
        <v>98</v>
      </c>
      <c r="I92" s="13" t="s">
        <v>308</v>
      </c>
      <c r="J92" s="13" t="s">
        <v>309</v>
      </c>
      <c r="K92" s="13" t="s">
        <v>310</v>
      </c>
      <c r="L92" s="13" t="str">
        <f t="shared" si="32"/>
        <v>662</v>
      </c>
      <c r="M92" s="13" t="s">
        <v>311</v>
      </c>
      <c r="N92" s="13" t="s">
        <v>313</v>
      </c>
      <c r="O92" s="13" t="s">
        <v>123</v>
      </c>
      <c r="P92" s="13" t="s">
        <v>306</v>
      </c>
      <c r="Q92" s="13" t="s">
        <v>98</v>
      </c>
      <c r="R92" s="13" t="s">
        <v>307</v>
      </c>
      <c r="S92" s="13" t="s">
        <v>312</v>
      </c>
      <c r="T92" s="13" t="s">
        <v>86</v>
      </c>
      <c r="U92" s="13" t="str">
        <f t="shared" si="33"/>
        <v>292</v>
      </c>
      <c r="V92" s="13" t="s">
        <v>85</v>
      </c>
      <c r="W92" s="13" t="s">
        <v>70</v>
      </c>
      <c r="X92" s="13" t="s">
        <v>71</v>
      </c>
      <c r="Y92" s="25">
        <v>432197</v>
      </c>
      <c r="Z92" s="15">
        <v>309558.15979204897</v>
      </c>
      <c r="AA92" s="14" t="s">
        <v>72</v>
      </c>
      <c r="AB92" s="14" t="s">
        <v>72</v>
      </c>
      <c r="AC92" s="14" t="s">
        <v>72</v>
      </c>
      <c r="AD92" s="14" t="s">
        <v>72</v>
      </c>
      <c r="AE92" s="14" t="s">
        <v>72</v>
      </c>
      <c r="AF92" s="14" t="s">
        <v>72</v>
      </c>
      <c r="AG92" s="14" t="s">
        <v>72</v>
      </c>
      <c r="AH92" s="14" t="s">
        <v>72</v>
      </c>
      <c r="AI92" s="29">
        <f t="shared" si="34"/>
        <v>1.3961738249456443</v>
      </c>
      <c r="AJ92" s="21" t="str">
        <f>VLOOKUP(C92,Richtungsmatrix!$A$2:$E$133,5,FALSE)</f>
        <v>vertikal</v>
      </c>
      <c r="AK92" s="24" t="s">
        <v>313</v>
      </c>
      <c r="AL92" s="24" t="s">
        <v>123</v>
      </c>
      <c r="AM92" s="44" t="s">
        <v>1217</v>
      </c>
      <c r="AN92" s="34">
        <v>41904</v>
      </c>
      <c r="AO92" s="51"/>
      <c r="AP92" s="33">
        <v>41894</v>
      </c>
      <c r="AQ92" s="37">
        <v>101.14</v>
      </c>
      <c r="AR92" s="47">
        <v>43.34</v>
      </c>
      <c r="AS92" s="33">
        <v>41902</v>
      </c>
      <c r="AT92" s="35">
        <v>101.14</v>
      </c>
      <c r="AU92" s="39">
        <v>43.830000000000005</v>
      </c>
      <c r="AV92" s="33">
        <v>41903</v>
      </c>
      <c r="AW92" s="35">
        <v>101.14</v>
      </c>
      <c r="AX92" s="39">
        <v>43.830000000000005</v>
      </c>
      <c r="AY92" s="33">
        <v>41905</v>
      </c>
      <c r="AZ92" s="36">
        <v>102.91</v>
      </c>
      <c r="BA92" s="48">
        <v>43.260000000000005</v>
      </c>
      <c r="BB92" s="33">
        <v>41906</v>
      </c>
      <c r="BC92" s="35">
        <v>102.18</v>
      </c>
      <c r="BD92" s="39">
        <v>42.56</v>
      </c>
      <c r="BE92" s="33">
        <v>41914</v>
      </c>
      <c r="BF92" s="35">
        <v>101.77</v>
      </c>
      <c r="BG92" s="39">
        <v>42.36</v>
      </c>
      <c r="BH92" s="40">
        <f t="shared" si="35"/>
        <v>6.2289895194778122E-3</v>
      </c>
      <c r="BI92" s="40">
        <f t="shared" si="36"/>
        <v>1.0282776349614497E-2</v>
      </c>
      <c r="BJ92" s="40">
        <f t="shared" si="37"/>
        <v>1.750049436424761E-2</v>
      </c>
      <c r="BK92" s="40">
        <f t="shared" si="38"/>
        <v>-2.2611905860636883E-2</v>
      </c>
      <c r="BL92" s="40">
        <f t="shared" si="39"/>
        <v>-2.8975587497148125E-2</v>
      </c>
      <c r="BM92" s="40">
        <f t="shared" si="40"/>
        <v>-1.3004791238877433E-2</v>
      </c>
      <c r="BN92" s="42">
        <f t="shared" si="41"/>
        <v>2.8840895380114695E-2</v>
      </c>
      <c r="BO92" s="52">
        <v>52</v>
      </c>
      <c r="BP92" s="42">
        <f t="shared" si="42"/>
        <v>3.9258363846762623E-2</v>
      </c>
      <c r="BQ92" s="52">
        <v>28</v>
      </c>
      <c r="BR92" s="42">
        <f t="shared" si="43"/>
        <v>3.0505285603125043E-2</v>
      </c>
      <c r="BS92" s="52">
        <v>33</v>
      </c>
      <c r="BT92" s="50" t="str">
        <f t="shared" si="30"/>
        <v>vertikal</v>
      </c>
      <c r="BU92" s="52">
        <f t="shared" si="31"/>
        <v>-5</v>
      </c>
    </row>
    <row r="93" spans="1:73" ht="23" customHeight="1">
      <c r="A93" s="16" t="s">
        <v>460</v>
      </c>
      <c r="B93" s="32">
        <v>1907087823</v>
      </c>
      <c r="C93" s="23">
        <v>2931026110</v>
      </c>
      <c r="D93" s="33">
        <v>42059</v>
      </c>
      <c r="E93" s="33">
        <v>42095</v>
      </c>
      <c r="F93" s="33">
        <v>42059</v>
      </c>
      <c r="G93" s="16" t="s">
        <v>461</v>
      </c>
      <c r="H93" s="16" t="s">
        <v>149</v>
      </c>
      <c r="I93" s="16" t="s">
        <v>464</v>
      </c>
      <c r="J93" s="16" t="s">
        <v>465</v>
      </c>
      <c r="K93" s="16" t="s">
        <v>170</v>
      </c>
      <c r="L93" s="13" t="str">
        <f t="shared" si="32"/>
        <v>293</v>
      </c>
      <c r="M93" s="16" t="s">
        <v>169</v>
      </c>
      <c r="N93" s="16" t="s">
        <v>467</v>
      </c>
      <c r="O93" s="16" t="s">
        <v>156</v>
      </c>
      <c r="P93" s="16" t="s">
        <v>462</v>
      </c>
      <c r="Q93" s="16" t="s">
        <v>149</v>
      </c>
      <c r="R93" s="16" t="s">
        <v>463</v>
      </c>
      <c r="S93" s="16" t="s">
        <v>466</v>
      </c>
      <c r="T93" s="16" t="s">
        <v>213</v>
      </c>
      <c r="U93" s="13" t="str">
        <f t="shared" si="33"/>
        <v>261</v>
      </c>
      <c r="V93" s="16" t="s">
        <v>212</v>
      </c>
      <c r="W93" s="16" t="s">
        <v>70</v>
      </c>
      <c r="X93" s="16" t="s">
        <v>71</v>
      </c>
      <c r="Y93" s="27">
        <v>56643.09</v>
      </c>
      <c r="Z93" s="17">
        <v>3755115.8221263899</v>
      </c>
      <c r="AA93" s="17">
        <v>5587478.5248883897</v>
      </c>
      <c r="AB93" s="17">
        <v>3657185.55230411</v>
      </c>
      <c r="AC93" s="17">
        <v>157234.063198082</v>
      </c>
      <c r="AD93" s="17">
        <v>246010.091699276</v>
      </c>
      <c r="AE93" s="17">
        <v>218948.52160136099</v>
      </c>
      <c r="AF93" s="17">
        <v>329628.478487082</v>
      </c>
      <c r="AG93" s="17">
        <v>352644.64435933699</v>
      </c>
      <c r="AH93" s="17">
        <v>294733.24129120097</v>
      </c>
      <c r="AI93" s="29">
        <f t="shared" si="34"/>
        <v>1.5084245781778579E-2</v>
      </c>
      <c r="AJ93" s="21" t="str">
        <f>VLOOKUP(C93,Richtungsmatrix!$A$2:$E$133,5,FALSE)</f>
        <v>vertikal</v>
      </c>
      <c r="AK93" s="24" t="s">
        <v>467</v>
      </c>
      <c r="AL93" s="24" t="s">
        <v>156</v>
      </c>
      <c r="AM93" s="50" t="s">
        <v>1223</v>
      </c>
      <c r="AN93" s="34">
        <v>42059</v>
      </c>
      <c r="AO93" s="51"/>
      <c r="AP93" s="33">
        <v>42049</v>
      </c>
      <c r="AQ93" s="37">
        <v>4085.11</v>
      </c>
      <c r="AR93" s="47">
        <v>1449.1200000000001</v>
      </c>
      <c r="AS93" s="33">
        <v>42057</v>
      </c>
      <c r="AT93" s="35">
        <v>4085.11</v>
      </c>
      <c r="AU93" s="39">
        <v>1499.47</v>
      </c>
      <c r="AV93" s="33">
        <v>42058</v>
      </c>
      <c r="AW93" s="35">
        <v>4115.88</v>
      </c>
      <c r="AX93" s="39">
        <v>1510.9</v>
      </c>
      <c r="AY93" s="33">
        <v>42060</v>
      </c>
      <c r="AZ93" s="36">
        <v>4171.25</v>
      </c>
      <c r="BA93" s="48">
        <v>1512.66</v>
      </c>
      <c r="BB93" s="33">
        <v>42061</v>
      </c>
      <c r="BC93" s="35">
        <v>4158.9400000000005</v>
      </c>
      <c r="BD93" s="39">
        <v>1505.3700000000001</v>
      </c>
      <c r="BE93" s="33">
        <v>42069</v>
      </c>
      <c r="BF93" s="35">
        <v>4029.7400000000002</v>
      </c>
      <c r="BG93" s="39">
        <v>1526.54</v>
      </c>
      <c r="BH93" s="40">
        <f t="shared" si="35"/>
        <v>-1.3554102582304939E-2</v>
      </c>
      <c r="BI93" s="40">
        <f t="shared" si="36"/>
        <v>1.8072952747906434E-2</v>
      </c>
      <c r="BJ93" s="40">
        <f t="shared" si="37"/>
        <v>1.3452773161511056E-2</v>
      </c>
      <c r="BK93" s="40">
        <f t="shared" si="38"/>
        <v>5.342552721651761E-2</v>
      </c>
      <c r="BL93" s="40">
        <f t="shared" si="39"/>
        <v>3.9347236023394849E-3</v>
      </c>
      <c r="BM93" s="40">
        <f t="shared" si="40"/>
        <v>1.1648686213514559E-3</v>
      </c>
      <c r="BN93" s="42">
        <f t="shared" si="41"/>
        <v>-6.6979629798822549E-2</v>
      </c>
      <c r="BO93" s="52">
        <v>109</v>
      </c>
      <c r="BP93" s="42">
        <f t="shared" si="42"/>
        <v>1.413822914556695E-2</v>
      </c>
      <c r="BQ93" s="52">
        <v>52</v>
      </c>
      <c r="BR93" s="42">
        <f t="shared" si="43"/>
        <v>1.22879045401596E-2</v>
      </c>
      <c r="BS93" s="52">
        <v>57</v>
      </c>
      <c r="BT93" s="50" t="str">
        <f t="shared" si="30"/>
        <v>vertikal</v>
      </c>
      <c r="BU93" s="52">
        <f t="shared" si="31"/>
        <v>-5</v>
      </c>
    </row>
    <row r="94" spans="1:73" ht="23" customHeight="1">
      <c r="A94" s="13" t="s">
        <v>873</v>
      </c>
      <c r="B94" s="31">
        <v>1601432935</v>
      </c>
      <c r="C94" s="23">
        <v>2932018121</v>
      </c>
      <c r="D94" s="33">
        <v>41271</v>
      </c>
      <c r="E94" s="33">
        <v>41271</v>
      </c>
      <c r="F94" s="33">
        <v>41271</v>
      </c>
      <c r="G94" s="13" t="s">
        <v>874</v>
      </c>
      <c r="H94" s="13" t="s">
        <v>98</v>
      </c>
      <c r="I94" s="13" t="s">
        <v>876</v>
      </c>
      <c r="J94" s="13" t="s">
        <v>877</v>
      </c>
      <c r="K94" s="13" t="s">
        <v>103</v>
      </c>
      <c r="L94" s="13" t="str">
        <f t="shared" si="32"/>
        <v>293</v>
      </c>
      <c r="M94" s="13" t="s">
        <v>104</v>
      </c>
      <c r="N94" s="13" t="s">
        <v>879</v>
      </c>
      <c r="O94" s="13" t="s">
        <v>123</v>
      </c>
      <c r="P94" s="13" t="s">
        <v>875</v>
      </c>
      <c r="Q94" s="13" t="s">
        <v>98</v>
      </c>
      <c r="R94" s="19"/>
      <c r="S94" s="13" t="s">
        <v>878</v>
      </c>
      <c r="T94" s="13" t="s">
        <v>408</v>
      </c>
      <c r="U94" s="13" t="str">
        <f t="shared" si="33"/>
        <v>181</v>
      </c>
      <c r="V94" s="13" t="s">
        <v>409</v>
      </c>
      <c r="W94" s="13" t="s">
        <v>70</v>
      </c>
      <c r="X94" s="13" t="s">
        <v>71</v>
      </c>
      <c r="Y94" s="25">
        <v>9972</v>
      </c>
      <c r="Z94" s="15">
        <v>159216.93269935701</v>
      </c>
      <c r="AA94" s="14" t="s">
        <v>72</v>
      </c>
      <c r="AB94" s="14" t="s">
        <v>72</v>
      </c>
      <c r="AC94" s="14" t="s">
        <v>72</v>
      </c>
      <c r="AD94" s="14" t="s">
        <v>72</v>
      </c>
      <c r="AE94" s="14" t="s">
        <v>72</v>
      </c>
      <c r="AF94" s="14" t="s">
        <v>72</v>
      </c>
      <c r="AG94" s="14" t="s">
        <v>72</v>
      </c>
      <c r="AH94" s="14" t="s">
        <v>72</v>
      </c>
      <c r="AI94" s="29">
        <f t="shared" si="34"/>
        <v>6.2631529391598884E-2</v>
      </c>
      <c r="AJ94" s="21" t="str">
        <f>VLOOKUP(C94,Richtungsmatrix!$A$2:$E$133,5,FALSE)</f>
        <v>lateral</v>
      </c>
      <c r="AK94" s="24" t="s">
        <v>879</v>
      </c>
      <c r="AL94" s="24" t="s">
        <v>123</v>
      </c>
      <c r="AM94" s="44" t="s">
        <v>1217</v>
      </c>
      <c r="AN94" s="34">
        <v>41271</v>
      </c>
      <c r="AO94" s="51"/>
      <c r="AP94" s="33">
        <v>41261</v>
      </c>
      <c r="AQ94" s="37">
        <v>63.74</v>
      </c>
      <c r="AR94" s="47">
        <v>24.61</v>
      </c>
      <c r="AS94" s="33">
        <v>41269</v>
      </c>
      <c r="AT94" s="35">
        <v>61.15</v>
      </c>
      <c r="AU94" s="39">
        <v>25.27</v>
      </c>
      <c r="AV94" s="33">
        <v>41270</v>
      </c>
      <c r="AW94" s="35">
        <v>60.84</v>
      </c>
      <c r="AX94" s="39">
        <v>25.21</v>
      </c>
      <c r="AY94" s="33">
        <v>41272</v>
      </c>
      <c r="AZ94" s="36">
        <v>60.15</v>
      </c>
      <c r="BA94" s="48">
        <v>24.880000000000003</v>
      </c>
      <c r="BB94" s="33">
        <v>41273</v>
      </c>
      <c r="BC94" s="35">
        <v>60.15</v>
      </c>
      <c r="BD94" s="39">
        <v>24.880000000000003</v>
      </c>
      <c r="BE94" s="33">
        <v>41281</v>
      </c>
      <c r="BF94" s="35">
        <v>63.89</v>
      </c>
      <c r="BG94" s="39">
        <v>26.470000000000002</v>
      </c>
      <c r="BH94" s="40">
        <f t="shared" si="35"/>
        <v>2.3533103231878627E-3</v>
      </c>
      <c r="BI94" s="40">
        <f t="shared" si="36"/>
        <v>-1.6353229762878119E-2</v>
      </c>
      <c r="BJ94" s="40">
        <f t="shared" si="37"/>
        <v>-1.1341222879684532E-2</v>
      </c>
      <c r="BK94" s="40">
        <f t="shared" si="38"/>
        <v>7.5579032913450028E-2</v>
      </c>
      <c r="BL94" s="40">
        <f t="shared" si="39"/>
        <v>-1.5433320142461349E-2</v>
      </c>
      <c r="BM94" s="40">
        <f t="shared" si="40"/>
        <v>-1.3090043633478765E-2</v>
      </c>
      <c r="BN94" s="42">
        <f t="shared" si="41"/>
        <v>-7.3225722590262166E-2</v>
      </c>
      <c r="BO94" s="52">
        <v>111</v>
      </c>
      <c r="BP94" s="42">
        <f t="shared" si="42"/>
        <v>-9.1990962041677005E-4</v>
      </c>
      <c r="BQ94" s="52">
        <v>67</v>
      </c>
      <c r="BR94" s="42">
        <f t="shared" si="43"/>
        <v>1.7488207537942335E-3</v>
      </c>
      <c r="BS94" s="52">
        <v>72</v>
      </c>
      <c r="BT94" s="50" t="str">
        <f t="shared" si="30"/>
        <v>lateral</v>
      </c>
      <c r="BU94" s="52">
        <f t="shared" si="31"/>
        <v>-5</v>
      </c>
    </row>
    <row r="95" spans="1:73" ht="33.5" customHeight="1">
      <c r="A95" s="16" t="s">
        <v>614</v>
      </c>
      <c r="B95" s="32">
        <v>1909522575</v>
      </c>
      <c r="C95" s="23">
        <v>2932025990</v>
      </c>
      <c r="D95" s="33">
        <v>42724</v>
      </c>
      <c r="E95" s="33">
        <v>42724</v>
      </c>
      <c r="F95" s="33">
        <v>42724</v>
      </c>
      <c r="G95" s="16" t="s">
        <v>201</v>
      </c>
      <c r="H95" s="16" t="s">
        <v>98</v>
      </c>
      <c r="I95" s="16" t="s">
        <v>205</v>
      </c>
      <c r="J95" s="16" t="s">
        <v>206</v>
      </c>
      <c r="K95" s="16" t="s">
        <v>103</v>
      </c>
      <c r="L95" s="13" t="str">
        <f t="shared" si="32"/>
        <v>293</v>
      </c>
      <c r="M95" s="16" t="s">
        <v>104</v>
      </c>
      <c r="N95" s="16" t="s">
        <v>208</v>
      </c>
      <c r="O95" s="16" t="s">
        <v>75</v>
      </c>
      <c r="P95" s="16" t="s">
        <v>615</v>
      </c>
      <c r="Q95" s="16" t="s">
        <v>98</v>
      </c>
      <c r="R95" s="16" t="s">
        <v>616</v>
      </c>
      <c r="S95" s="16" t="s">
        <v>617</v>
      </c>
      <c r="T95" s="16" t="s">
        <v>619</v>
      </c>
      <c r="U95" s="13" t="str">
        <f t="shared" si="33"/>
        <v>259</v>
      </c>
      <c r="V95" s="16" t="s">
        <v>618</v>
      </c>
      <c r="W95" s="16" t="s">
        <v>70</v>
      </c>
      <c r="X95" s="16" t="s">
        <v>71</v>
      </c>
      <c r="Y95" s="26">
        <v>33647</v>
      </c>
      <c r="Z95" s="17">
        <v>7015345.7666532602</v>
      </c>
      <c r="AA95" s="18" t="s">
        <v>72</v>
      </c>
      <c r="AB95" s="18" t="s">
        <v>72</v>
      </c>
      <c r="AC95" s="18" t="s">
        <v>72</v>
      </c>
      <c r="AD95" s="18" t="s">
        <v>72</v>
      </c>
      <c r="AE95" s="18" t="s">
        <v>72</v>
      </c>
      <c r="AF95" s="18" t="s">
        <v>72</v>
      </c>
      <c r="AG95" s="18" t="s">
        <v>72</v>
      </c>
      <c r="AH95" s="18" t="s">
        <v>72</v>
      </c>
      <c r="AI95" s="29">
        <f t="shared" si="34"/>
        <v>4.7961998052808213E-3</v>
      </c>
      <c r="AJ95" s="21" t="str">
        <f>VLOOKUP(C95,Richtungsmatrix!$A$2:$E$133,5,FALSE)</f>
        <v>lateral</v>
      </c>
      <c r="AK95" s="24" t="s">
        <v>208</v>
      </c>
      <c r="AL95" s="24" t="s">
        <v>75</v>
      </c>
      <c r="AM95" s="44" t="s">
        <v>1217</v>
      </c>
      <c r="AN95" s="34">
        <v>42724</v>
      </c>
      <c r="AO95" s="51"/>
      <c r="AP95" s="33">
        <v>42714</v>
      </c>
      <c r="AQ95" s="37">
        <v>1168.04</v>
      </c>
      <c r="AR95" s="47">
        <v>68</v>
      </c>
      <c r="AS95" s="33">
        <v>42722</v>
      </c>
      <c r="AT95" s="35">
        <v>1113.71</v>
      </c>
      <c r="AU95" s="39">
        <v>68.59</v>
      </c>
      <c r="AV95" s="33">
        <v>42723</v>
      </c>
      <c r="AW95" s="35">
        <v>1120.57</v>
      </c>
      <c r="AX95" s="39">
        <v>67.92</v>
      </c>
      <c r="AY95" s="33">
        <v>42725</v>
      </c>
      <c r="AZ95" s="36">
        <v>1175.18</v>
      </c>
      <c r="BA95" s="48">
        <v>68.25</v>
      </c>
      <c r="BB95" s="33">
        <v>42726</v>
      </c>
      <c r="BC95" s="35">
        <v>1163.28</v>
      </c>
      <c r="BD95" s="39">
        <v>67.48</v>
      </c>
      <c r="BE95" s="33">
        <v>42734</v>
      </c>
      <c r="BF95" s="35">
        <v>1162.44</v>
      </c>
      <c r="BG95" s="39">
        <v>67.3</v>
      </c>
      <c r="BH95" s="40">
        <f t="shared" si="35"/>
        <v>-4.7943563576589021E-3</v>
      </c>
      <c r="BI95" s="40">
        <f t="shared" si="36"/>
        <v>4.4508893697641216E-2</v>
      </c>
      <c r="BJ95" s="40">
        <f t="shared" si="37"/>
        <v>4.8734126382109277E-2</v>
      </c>
      <c r="BK95" s="40">
        <f t="shared" si="38"/>
        <v>-1.0294117647058898E-2</v>
      </c>
      <c r="BL95" s="40">
        <f t="shared" si="39"/>
        <v>-1.6183117072459563E-2</v>
      </c>
      <c r="BM95" s="40">
        <f t="shared" si="40"/>
        <v>4.8586572438162889E-3</v>
      </c>
      <c r="BN95" s="42">
        <f t="shared" si="41"/>
        <v>5.4997612893999959E-3</v>
      </c>
      <c r="BO95" s="52">
        <v>64</v>
      </c>
      <c r="BP95" s="42">
        <f t="shared" si="42"/>
        <v>6.0692010770100779E-2</v>
      </c>
      <c r="BQ95" s="52">
        <v>19</v>
      </c>
      <c r="BR95" s="42">
        <f t="shared" si="43"/>
        <v>4.3875469138292988E-2</v>
      </c>
      <c r="BS95" s="52">
        <v>25</v>
      </c>
      <c r="BT95" s="50" t="str">
        <f t="shared" si="30"/>
        <v>lateral</v>
      </c>
      <c r="BU95" s="52">
        <f t="shared" si="31"/>
        <v>-6</v>
      </c>
    </row>
    <row r="96" spans="1:73" ht="33.5" customHeight="1">
      <c r="A96" s="16" t="s">
        <v>631</v>
      </c>
      <c r="B96" s="32">
        <v>1601494559</v>
      </c>
      <c r="C96" s="23">
        <v>2932045310</v>
      </c>
      <c r="D96" s="33">
        <v>41704</v>
      </c>
      <c r="E96" s="33">
        <v>41789</v>
      </c>
      <c r="F96" s="33">
        <v>41463</v>
      </c>
      <c r="G96" s="16" t="s">
        <v>632</v>
      </c>
      <c r="H96" s="16" t="s">
        <v>98</v>
      </c>
      <c r="I96" s="16" t="s">
        <v>634</v>
      </c>
      <c r="J96" s="16" t="s">
        <v>635</v>
      </c>
      <c r="K96" s="16" t="s">
        <v>103</v>
      </c>
      <c r="L96" s="13" t="str">
        <f t="shared" si="32"/>
        <v>293</v>
      </c>
      <c r="M96" s="16" t="s">
        <v>104</v>
      </c>
      <c r="N96" s="16" t="s">
        <v>637</v>
      </c>
      <c r="O96" s="16" t="s">
        <v>123</v>
      </c>
      <c r="P96" s="16" t="s">
        <v>633</v>
      </c>
      <c r="Q96" s="16" t="s">
        <v>98</v>
      </c>
      <c r="R96" s="20"/>
      <c r="S96" s="16" t="s">
        <v>636</v>
      </c>
      <c r="T96" s="16" t="s">
        <v>639</v>
      </c>
      <c r="U96" s="13" t="str">
        <f t="shared" si="33"/>
        <v>453</v>
      </c>
      <c r="V96" s="16" t="s">
        <v>638</v>
      </c>
      <c r="W96" s="16" t="s">
        <v>70</v>
      </c>
      <c r="X96" s="16" t="s">
        <v>71</v>
      </c>
      <c r="Y96" s="26">
        <v>32350</v>
      </c>
      <c r="Z96" s="17">
        <v>970399.786692883</v>
      </c>
      <c r="AA96" s="18" t="s">
        <v>72</v>
      </c>
      <c r="AB96" s="18" t="s">
        <v>72</v>
      </c>
      <c r="AC96" s="18" t="s">
        <v>72</v>
      </c>
      <c r="AD96" s="18" t="s">
        <v>72</v>
      </c>
      <c r="AE96" s="18" t="s">
        <v>72</v>
      </c>
      <c r="AF96" s="18" t="s">
        <v>72</v>
      </c>
      <c r="AG96" s="18" t="s">
        <v>72</v>
      </c>
      <c r="AH96" s="18" t="s">
        <v>72</v>
      </c>
      <c r="AI96" s="29">
        <f t="shared" si="34"/>
        <v>3.3336775670828017E-2</v>
      </c>
      <c r="AJ96" s="21" t="str">
        <f>VLOOKUP(C96,Richtungsmatrix!$A$2:$E$133,5,FALSE)</f>
        <v>vertikal</v>
      </c>
      <c r="AK96" s="24" t="s">
        <v>637</v>
      </c>
      <c r="AL96" s="24" t="s">
        <v>123</v>
      </c>
      <c r="AM96" s="44" t="s">
        <v>1217</v>
      </c>
      <c r="AN96" s="34">
        <v>41704</v>
      </c>
      <c r="AO96" s="51"/>
      <c r="AP96" s="33">
        <v>41694</v>
      </c>
      <c r="AQ96" s="37">
        <v>89.9</v>
      </c>
      <c r="AR96" s="47">
        <v>38.800000000000004</v>
      </c>
      <c r="AS96" s="33">
        <v>41702</v>
      </c>
      <c r="AT96" s="35">
        <v>90.97</v>
      </c>
      <c r="AU96" s="39">
        <v>39.550000000000004</v>
      </c>
      <c r="AV96" s="33">
        <v>41703</v>
      </c>
      <c r="AW96" s="35">
        <v>90.600000000000009</v>
      </c>
      <c r="AX96" s="39">
        <v>39.340000000000003</v>
      </c>
      <c r="AY96" s="33">
        <v>41705</v>
      </c>
      <c r="AZ96" s="36">
        <v>91.350000000000009</v>
      </c>
      <c r="BA96" s="48">
        <v>40.760000000000005</v>
      </c>
      <c r="BB96" s="33">
        <v>41706</v>
      </c>
      <c r="BC96" s="35">
        <v>91.350000000000009</v>
      </c>
      <c r="BD96" s="39">
        <v>40.760000000000005</v>
      </c>
      <c r="BE96" s="33">
        <v>41714</v>
      </c>
      <c r="BF96" s="35">
        <v>93.18</v>
      </c>
      <c r="BG96" s="39">
        <v>38.79</v>
      </c>
      <c r="BH96" s="40">
        <f t="shared" si="35"/>
        <v>3.6484983314794217E-2</v>
      </c>
      <c r="BI96" s="40">
        <f t="shared" si="36"/>
        <v>4.1772012751457588E-3</v>
      </c>
      <c r="BJ96" s="40">
        <f t="shared" si="37"/>
        <v>8.2781456953642252E-3</v>
      </c>
      <c r="BK96" s="40">
        <f t="shared" si="38"/>
        <v>-2.577319587629967E-4</v>
      </c>
      <c r="BL96" s="40">
        <f t="shared" si="39"/>
        <v>3.0594184576485439E-2</v>
      </c>
      <c r="BM96" s="40">
        <f t="shared" si="40"/>
        <v>3.6095577020843983E-2</v>
      </c>
      <c r="BN96" s="42">
        <f t="shared" si="41"/>
        <v>3.6742715273557214E-2</v>
      </c>
      <c r="BO96" s="52">
        <v>48</v>
      </c>
      <c r="BP96" s="42">
        <f t="shared" si="42"/>
        <v>-2.641698330133968E-2</v>
      </c>
      <c r="BQ96" s="52">
        <v>100</v>
      </c>
      <c r="BR96" s="42">
        <f t="shared" si="43"/>
        <v>-2.7817431325479758E-2</v>
      </c>
      <c r="BS96" s="52">
        <v>106</v>
      </c>
      <c r="BT96" s="50" t="str">
        <f t="shared" si="30"/>
        <v>vertikal</v>
      </c>
      <c r="BU96" s="52">
        <f t="shared" si="31"/>
        <v>-6</v>
      </c>
    </row>
    <row r="97" spans="1:73" ht="23" customHeight="1">
      <c r="A97" s="13" t="s">
        <v>560</v>
      </c>
      <c r="B97" s="31">
        <v>1909106855</v>
      </c>
      <c r="C97" s="23">
        <v>2932029320</v>
      </c>
      <c r="D97" s="33">
        <v>41781</v>
      </c>
      <c r="E97" s="33">
        <v>41820</v>
      </c>
      <c r="F97" s="33">
        <v>41781</v>
      </c>
      <c r="G97" s="13" t="s">
        <v>553</v>
      </c>
      <c r="H97" s="13" t="s">
        <v>98</v>
      </c>
      <c r="I97" s="13" t="s">
        <v>556</v>
      </c>
      <c r="J97" s="13" t="s">
        <v>557</v>
      </c>
      <c r="K97" s="13" t="s">
        <v>103</v>
      </c>
      <c r="L97" s="13" t="str">
        <f t="shared" si="32"/>
        <v>293</v>
      </c>
      <c r="M97" s="13" t="s">
        <v>104</v>
      </c>
      <c r="N97" s="13" t="s">
        <v>559</v>
      </c>
      <c r="O97" s="13" t="s">
        <v>123</v>
      </c>
      <c r="P97" s="13" t="s">
        <v>561</v>
      </c>
      <c r="Q97" s="13" t="s">
        <v>367</v>
      </c>
      <c r="R97" s="13" t="s">
        <v>562</v>
      </c>
      <c r="S97" s="13" t="s">
        <v>563</v>
      </c>
      <c r="T97" s="13" t="s">
        <v>103</v>
      </c>
      <c r="U97" s="13" t="str">
        <f t="shared" si="33"/>
        <v>293</v>
      </c>
      <c r="V97" s="13" t="s">
        <v>104</v>
      </c>
      <c r="W97" s="13" t="s">
        <v>70</v>
      </c>
      <c r="X97" s="13" t="s">
        <v>71</v>
      </c>
      <c r="Y97" s="15">
        <v>40572.089999999997</v>
      </c>
      <c r="Z97" s="15">
        <v>116803.19505538</v>
      </c>
      <c r="AA97" s="14" t="s">
        <v>72</v>
      </c>
      <c r="AB97" s="14" t="s">
        <v>72</v>
      </c>
      <c r="AC97" s="14" t="s">
        <v>72</v>
      </c>
      <c r="AD97" s="14" t="s">
        <v>72</v>
      </c>
      <c r="AE97" s="14" t="s">
        <v>72</v>
      </c>
      <c r="AF97" s="14" t="s">
        <v>72</v>
      </c>
      <c r="AG97" s="14" t="s">
        <v>72</v>
      </c>
      <c r="AH97" s="14" t="s">
        <v>72</v>
      </c>
      <c r="AI97" s="29">
        <f t="shared" si="34"/>
        <v>0.34735428239581562</v>
      </c>
      <c r="AJ97" s="21" t="str">
        <f>VLOOKUP(C97,Richtungsmatrix!$A$2:$E$133,5,FALSE)</f>
        <v>horizontal</v>
      </c>
      <c r="AK97" s="24" t="s">
        <v>559</v>
      </c>
      <c r="AL97" s="24" t="s">
        <v>123</v>
      </c>
      <c r="AM97" s="44" t="s">
        <v>1217</v>
      </c>
      <c r="AN97" s="34">
        <v>41781</v>
      </c>
      <c r="AO97" s="51"/>
      <c r="AP97" s="33">
        <v>41771</v>
      </c>
      <c r="AQ97" s="37">
        <v>245.5</v>
      </c>
      <c r="AR97" s="47">
        <v>36.67</v>
      </c>
      <c r="AS97" s="33">
        <v>41779</v>
      </c>
      <c r="AT97" s="35">
        <v>220.62</v>
      </c>
      <c r="AU97" s="39">
        <v>36.270000000000003</v>
      </c>
      <c r="AV97" s="33">
        <v>41780</v>
      </c>
      <c r="AW97" s="35">
        <v>223.61</v>
      </c>
      <c r="AX97" s="39">
        <v>35.910000000000004</v>
      </c>
      <c r="AY97" s="33">
        <v>41782</v>
      </c>
      <c r="AZ97" s="36">
        <v>207.94</v>
      </c>
      <c r="BA97" s="48">
        <v>36.450000000000003</v>
      </c>
      <c r="BB97" s="33">
        <v>41783</v>
      </c>
      <c r="BC97" s="35">
        <v>207.94</v>
      </c>
      <c r="BD97" s="39">
        <v>36.450000000000003</v>
      </c>
      <c r="BE97" s="33">
        <v>41791</v>
      </c>
      <c r="BF97" s="35">
        <v>224.98000000000002</v>
      </c>
      <c r="BG97" s="39">
        <v>37.49</v>
      </c>
      <c r="BH97" s="40">
        <f t="shared" si="35"/>
        <v>-8.3584521384928667E-2</v>
      </c>
      <c r="BI97" s="40">
        <f t="shared" si="36"/>
        <v>-5.7474390354455673E-2</v>
      </c>
      <c r="BJ97" s="40">
        <f t="shared" si="37"/>
        <v>-7.0077366844058964E-2</v>
      </c>
      <c r="BK97" s="40">
        <f t="shared" si="38"/>
        <v>2.2361603490591797E-2</v>
      </c>
      <c r="BL97" s="40">
        <f t="shared" si="39"/>
        <v>4.9627791563275903E-3</v>
      </c>
      <c r="BM97" s="40">
        <f t="shared" si="40"/>
        <v>1.5037593984962294E-2</v>
      </c>
      <c r="BN97" s="42">
        <f t="shared" si="41"/>
        <v>-0.10594612487552046</v>
      </c>
      <c r="BO97" s="52">
        <v>121</v>
      </c>
      <c r="BP97" s="42">
        <f t="shared" si="42"/>
        <v>-6.2437169510783264E-2</v>
      </c>
      <c r="BQ97" s="52">
        <v>123</v>
      </c>
      <c r="BR97" s="42">
        <f t="shared" si="43"/>
        <v>-8.5114960829021258E-2</v>
      </c>
      <c r="BS97" s="52">
        <v>129</v>
      </c>
      <c r="BT97" s="50" t="str">
        <f t="shared" si="30"/>
        <v>horizontal</v>
      </c>
      <c r="BU97" s="52">
        <f t="shared" si="31"/>
        <v>-6</v>
      </c>
    </row>
    <row r="98" spans="1:73" ht="33.5" customHeight="1">
      <c r="A98" s="16" t="s">
        <v>734</v>
      </c>
      <c r="B98" s="32">
        <v>1907061601</v>
      </c>
      <c r="C98" s="23">
        <v>2932026301</v>
      </c>
      <c r="D98" s="33">
        <v>41885</v>
      </c>
      <c r="E98" s="33">
        <v>41885</v>
      </c>
      <c r="F98" s="33">
        <v>41885</v>
      </c>
      <c r="G98" s="16" t="s">
        <v>201</v>
      </c>
      <c r="H98" s="16" t="s">
        <v>98</v>
      </c>
      <c r="I98" s="16" t="s">
        <v>205</v>
      </c>
      <c r="J98" s="16" t="s">
        <v>206</v>
      </c>
      <c r="K98" s="16" t="s">
        <v>103</v>
      </c>
      <c r="L98" s="13" t="str">
        <f t="shared" si="32"/>
        <v>293</v>
      </c>
      <c r="M98" s="16" t="s">
        <v>104</v>
      </c>
      <c r="N98" s="16" t="s">
        <v>208</v>
      </c>
      <c r="O98" s="16" t="s">
        <v>75</v>
      </c>
      <c r="P98" s="16" t="s">
        <v>735</v>
      </c>
      <c r="Q98" s="16" t="s">
        <v>380</v>
      </c>
      <c r="R98" s="16" t="s">
        <v>736</v>
      </c>
      <c r="S98" s="16" t="s">
        <v>737</v>
      </c>
      <c r="T98" s="16" t="s">
        <v>695</v>
      </c>
      <c r="U98" s="13" t="str">
        <f t="shared" si="33"/>
        <v>263</v>
      </c>
      <c r="V98" s="16" t="s">
        <v>694</v>
      </c>
      <c r="W98" s="16" t="s">
        <v>70</v>
      </c>
      <c r="X98" s="16" t="s">
        <v>71</v>
      </c>
      <c r="Y98" s="27">
        <v>19435.07</v>
      </c>
      <c r="Z98" s="17">
        <v>7015345.7666532602</v>
      </c>
      <c r="AA98" s="18" t="s">
        <v>72</v>
      </c>
      <c r="AB98" s="18" t="s">
        <v>72</v>
      </c>
      <c r="AC98" s="18" t="s">
        <v>72</v>
      </c>
      <c r="AD98" s="18" t="s">
        <v>72</v>
      </c>
      <c r="AE98" s="18" t="s">
        <v>72</v>
      </c>
      <c r="AF98" s="18" t="s">
        <v>72</v>
      </c>
      <c r="AG98" s="18" t="s">
        <v>72</v>
      </c>
      <c r="AH98" s="18" t="s">
        <v>72</v>
      </c>
      <c r="AI98" s="29">
        <f t="shared" si="34"/>
        <v>2.7703652316586657E-3</v>
      </c>
      <c r="AJ98" s="21" t="str">
        <f>VLOOKUP(C98,Richtungsmatrix!$A$2:$E$133,5,FALSE)</f>
        <v>lateral</v>
      </c>
      <c r="AK98" s="24" t="s">
        <v>208</v>
      </c>
      <c r="AL98" s="24" t="s">
        <v>75</v>
      </c>
      <c r="AM98" s="44" t="s">
        <v>1217</v>
      </c>
      <c r="AN98" s="34">
        <v>41885</v>
      </c>
      <c r="AO98" s="51"/>
      <c r="AP98" s="33">
        <v>41875</v>
      </c>
      <c r="AQ98" s="37">
        <v>1166.17</v>
      </c>
      <c r="AR98" s="47">
        <v>42.65</v>
      </c>
      <c r="AS98" s="33">
        <v>41883</v>
      </c>
      <c r="AT98" s="35">
        <v>1157.1500000000001</v>
      </c>
      <c r="AU98" s="39">
        <v>42.65</v>
      </c>
      <c r="AV98" s="33">
        <v>41884</v>
      </c>
      <c r="AW98" s="35">
        <v>1173.8</v>
      </c>
      <c r="AX98" s="39">
        <v>43.800000000000004</v>
      </c>
      <c r="AY98" s="33">
        <v>41886</v>
      </c>
      <c r="AZ98" s="36">
        <v>1164.0899999999999</v>
      </c>
      <c r="BA98" s="48">
        <v>43.510000000000005</v>
      </c>
      <c r="BB98" s="33">
        <v>41887</v>
      </c>
      <c r="BC98" s="35">
        <v>1164.5</v>
      </c>
      <c r="BD98" s="39">
        <v>43.120000000000005</v>
      </c>
      <c r="BE98" s="33">
        <v>41895</v>
      </c>
      <c r="BF98" s="35">
        <v>1143.96</v>
      </c>
      <c r="BG98" s="39">
        <v>43.34</v>
      </c>
      <c r="BH98" s="40">
        <f t="shared" si="35"/>
        <v>-1.9045250692437676E-2</v>
      </c>
      <c r="BI98" s="40">
        <f t="shared" si="36"/>
        <v>6.3518126431316713E-3</v>
      </c>
      <c r="BJ98" s="40">
        <f t="shared" si="37"/>
        <v>-8.2722780712216615E-3</v>
      </c>
      <c r="BK98" s="40">
        <f t="shared" si="38"/>
        <v>1.6178194607268548E-2</v>
      </c>
      <c r="BL98" s="40">
        <f t="shared" si="39"/>
        <v>1.101992966002352E-2</v>
      </c>
      <c r="BM98" s="40">
        <f t="shared" si="40"/>
        <v>-6.6210045662100647E-3</v>
      </c>
      <c r="BN98" s="42">
        <f t="shared" si="41"/>
        <v>-3.5223445299706224E-2</v>
      </c>
      <c r="BO98" s="52">
        <v>94</v>
      </c>
      <c r="BP98" s="42">
        <f t="shared" si="42"/>
        <v>-4.6681170168918484E-3</v>
      </c>
      <c r="BQ98" s="52">
        <v>72</v>
      </c>
      <c r="BR98" s="42">
        <f t="shared" si="43"/>
        <v>-1.6512735050115968E-3</v>
      </c>
      <c r="BS98" s="52">
        <v>79</v>
      </c>
      <c r="BT98" s="50" t="str">
        <f t="shared" ref="BT98:BT129" si="44">AJ98</f>
        <v>lateral</v>
      </c>
      <c r="BU98" s="52">
        <f t="shared" ref="BU98:BU129" si="45">BQ98-BS98</f>
        <v>-7</v>
      </c>
    </row>
    <row r="99" spans="1:73" ht="23" customHeight="1">
      <c r="A99" s="13" t="s">
        <v>579</v>
      </c>
      <c r="B99" s="31">
        <v>1909582452</v>
      </c>
      <c r="C99" s="23">
        <v>2920129201</v>
      </c>
      <c r="D99" s="33">
        <v>42877</v>
      </c>
      <c r="E99" s="33">
        <v>42877</v>
      </c>
      <c r="F99" s="33">
        <v>42877</v>
      </c>
      <c r="G99" s="13" t="s">
        <v>580</v>
      </c>
      <c r="H99" s="13" t="s">
        <v>98</v>
      </c>
      <c r="I99" s="13" t="s">
        <v>582</v>
      </c>
      <c r="J99" s="13" t="s">
        <v>583</v>
      </c>
      <c r="K99" s="13" t="s">
        <v>86</v>
      </c>
      <c r="L99" s="13" t="str">
        <f t="shared" si="32"/>
        <v>292</v>
      </c>
      <c r="M99" s="13" t="s">
        <v>85</v>
      </c>
      <c r="N99" s="13" t="s">
        <v>585</v>
      </c>
      <c r="O99" s="13" t="s">
        <v>75</v>
      </c>
      <c r="P99" s="13" t="s">
        <v>581</v>
      </c>
      <c r="Q99" s="13" t="s">
        <v>98</v>
      </c>
      <c r="R99" s="19"/>
      <c r="S99" s="13" t="s">
        <v>584</v>
      </c>
      <c r="T99" s="13" t="s">
        <v>86</v>
      </c>
      <c r="U99" s="13" t="str">
        <f t="shared" si="33"/>
        <v>292</v>
      </c>
      <c r="V99" s="13" t="s">
        <v>85</v>
      </c>
      <c r="W99" s="13" t="s">
        <v>70</v>
      </c>
      <c r="X99" s="13" t="s">
        <v>71</v>
      </c>
      <c r="Y99" s="15">
        <v>35694.400000000001</v>
      </c>
      <c r="Z99" s="15">
        <v>2517111.25749203</v>
      </c>
      <c r="AA99" s="15">
        <v>1350516.6090878299</v>
      </c>
      <c r="AB99" s="15">
        <v>994762.41101805901</v>
      </c>
      <c r="AC99" s="15">
        <v>123015.8433986</v>
      </c>
      <c r="AD99" s="15">
        <v>68287.867511499993</v>
      </c>
      <c r="AE99" s="15">
        <v>51285.702230000003</v>
      </c>
      <c r="AF99" s="15">
        <v>190541.69511</v>
      </c>
      <c r="AG99" s="15">
        <v>106782.4029818</v>
      </c>
      <c r="AH99" s="15">
        <v>78648.344985000003</v>
      </c>
      <c r="AI99" s="29">
        <f t="shared" si="34"/>
        <v>1.4180700155290224E-2</v>
      </c>
      <c r="AJ99" s="21" t="str">
        <f>VLOOKUP(C99,Richtungsmatrix!$A$2:$E$133,5,FALSE)</f>
        <v>horizontal</v>
      </c>
      <c r="AK99" s="24" t="s">
        <v>585</v>
      </c>
      <c r="AL99" s="24" t="s">
        <v>75</v>
      </c>
      <c r="AM99" s="44" t="s">
        <v>1217</v>
      </c>
      <c r="AN99" s="34">
        <v>42877</v>
      </c>
      <c r="AO99" s="51"/>
      <c r="AP99" s="33">
        <v>42867</v>
      </c>
      <c r="AQ99" s="37">
        <v>5527.37</v>
      </c>
      <c r="AR99" s="47">
        <v>67.010000000000005</v>
      </c>
      <c r="AS99" s="33">
        <v>42875</v>
      </c>
      <c r="AT99" s="35">
        <v>5379.21</v>
      </c>
      <c r="AU99" s="39">
        <v>66.790000000000006</v>
      </c>
      <c r="AV99" s="33">
        <v>42876</v>
      </c>
      <c r="AW99" s="35">
        <v>5379.21</v>
      </c>
      <c r="AX99" s="39">
        <v>66.790000000000006</v>
      </c>
      <c r="AY99" s="33">
        <v>42878</v>
      </c>
      <c r="AZ99" s="36">
        <v>5457.96</v>
      </c>
      <c r="BA99" s="48">
        <v>67.97</v>
      </c>
      <c r="BB99" s="33">
        <v>42879</v>
      </c>
      <c r="BC99" s="35">
        <v>5454.93</v>
      </c>
      <c r="BD99" s="39">
        <v>68.16</v>
      </c>
      <c r="BE99" s="33">
        <v>42887</v>
      </c>
      <c r="BF99" s="35">
        <v>5430.7</v>
      </c>
      <c r="BG99" s="39">
        <v>68.05</v>
      </c>
      <c r="BH99" s="40">
        <f t="shared" si="35"/>
        <v>-1.7489330368692491E-2</v>
      </c>
      <c r="BI99" s="40">
        <f t="shared" si="36"/>
        <v>1.4076416425460314E-2</v>
      </c>
      <c r="BJ99" s="40">
        <f t="shared" si="37"/>
        <v>1.4639696163563087E-2</v>
      </c>
      <c r="BK99" s="40">
        <f t="shared" si="38"/>
        <v>1.5520071631099697E-2</v>
      </c>
      <c r="BL99" s="40">
        <f t="shared" si="39"/>
        <v>2.0512052702500227E-2</v>
      </c>
      <c r="BM99" s="40">
        <f t="shared" si="40"/>
        <v>1.7667315466387112E-2</v>
      </c>
      <c r="BN99" s="42">
        <f t="shared" si="41"/>
        <v>-3.3009401999792187E-2</v>
      </c>
      <c r="BO99" s="52">
        <v>90</v>
      </c>
      <c r="BP99" s="42">
        <f t="shared" si="42"/>
        <v>-6.4356362770399134E-3</v>
      </c>
      <c r="BQ99" s="52">
        <v>74</v>
      </c>
      <c r="BR99" s="42">
        <f t="shared" si="43"/>
        <v>-3.027619302824025E-3</v>
      </c>
      <c r="BS99" s="52">
        <v>81</v>
      </c>
      <c r="BT99" s="50" t="str">
        <f t="shared" si="44"/>
        <v>horizontal</v>
      </c>
      <c r="BU99" s="52">
        <f t="shared" si="45"/>
        <v>-7</v>
      </c>
    </row>
    <row r="100" spans="1:73" ht="33.5" customHeight="1">
      <c r="A100" s="13" t="s">
        <v>696</v>
      </c>
      <c r="B100" s="31">
        <v>1907030005</v>
      </c>
      <c r="C100" s="23">
        <v>2932029320</v>
      </c>
      <c r="D100" s="33">
        <v>41677</v>
      </c>
      <c r="E100" s="33">
        <v>41760</v>
      </c>
      <c r="F100" s="33">
        <v>41677</v>
      </c>
      <c r="G100" s="13" t="s">
        <v>697</v>
      </c>
      <c r="H100" s="13" t="s">
        <v>359</v>
      </c>
      <c r="I100" s="13" t="s">
        <v>700</v>
      </c>
      <c r="J100" s="13" t="s">
        <v>701</v>
      </c>
      <c r="K100" s="13" t="s">
        <v>103</v>
      </c>
      <c r="L100" s="13" t="str">
        <f t="shared" si="32"/>
        <v>293</v>
      </c>
      <c r="M100" s="13" t="s">
        <v>104</v>
      </c>
      <c r="N100" s="13" t="s">
        <v>703</v>
      </c>
      <c r="O100" s="13" t="s">
        <v>362</v>
      </c>
      <c r="P100" s="13" t="s">
        <v>698</v>
      </c>
      <c r="Q100" s="13" t="s">
        <v>359</v>
      </c>
      <c r="R100" s="13" t="s">
        <v>699</v>
      </c>
      <c r="S100" s="13" t="s">
        <v>702</v>
      </c>
      <c r="T100" s="13" t="s">
        <v>103</v>
      </c>
      <c r="U100" s="13" t="str">
        <f t="shared" si="33"/>
        <v>293</v>
      </c>
      <c r="V100" s="13" t="s">
        <v>104</v>
      </c>
      <c r="W100" s="13" t="s">
        <v>70</v>
      </c>
      <c r="X100" s="13" t="s">
        <v>71</v>
      </c>
      <c r="Y100" s="15">
        <v>22459</v>
      </c>
      <c r="Z100" s="15">
        <v>41618.771554672399</v>
      </c>
      <c r="AA100" s="15">
        <v>40330.286732380897</v>
      </c>
      <c r="AB100" s="15">
        <v>31997.914617330702</v>
      </c>
      <c r="AC100" s="15">
        <v>3627.91908417691</v>
      </c>
      <c r="AD100" s="15">
        <v>3139.43025360299</v>
      </c>
      <c r="AE100" s="15">
        <v>2657.82596823433</v>
      </c>
      <c r="AF100" s="15">
        <v>5470.8935291622702</v>
      </c>
      <c r="AG100" s="15">
        <v>4542.4517816017897</v>
      </c>
      <c r="AH100" s="15">
        <v>4243.5255552487997</v>
      </c>
      <c r="AI100" s="29">
        <f t="shared" si="34"/>
        <v>0.53963630258756645</v>
      </c>
      <c r="AJ100" s="21" t="str">
        <f>VLOOKUP(C100,Richtungsmatrix!$A$2:$E$133,5,FALSE)</f>
        <v>horizontal</v>
      </c>
      <c r="AK100" s="24" t="s">
        <v>703</v>
      </c>
      <c r="AL100" s="24" t="s">
        <v>362</v>
      </c>
      <c r="AM100" s="50" t="s">
        <v>1214</v>
      </c>
      <c r="AN100" s="34">
        <v>41677</v>
      </c>
      <c r="AO100" s="51"/>
      <c r="AP100" s="33">
        <v>41667</v>
      </c>
      <c r="AQ100" s="37">
        <v>1409.82</v>
      </c>
      <c r="AR100" s="47">
        <v>1907.18</v>
      </c>
      <c r="AS100" s="33">
        <v>41675</v>
      </c>
      <c r="AT100" s="35">
        <v>1405.02</v>
      </c>
      <c r="AU100" s="39">
        <v>1897.95</v>
      </c>
      <c r="AV100" s="33">
        <v>41676</v>
      </c>
      <c r="AW100" s="35">
        <v>1409.82</v>
      </c>
      <c r="AX100" s="39">
        <v>1897.3500000000001</v>
      </c>
      <c r="AY100" s="33">
        <v>41678</v>
      </c>
      <c r="AZ100" s="36">
        <v>1409.82</v>
      </c>
      <c r="BA100" s="48">
        <v>1922.45</v>
      </c>
      <c r="BB100" s="33">
        <v>41679</v>
      </c>
      <c r="BC100" s="35">
        <v>1409.82</v>
      </c>
      <c r="BD100" s="39">
        <v>1922.45</v>
      </c>
      <c r="BE100" s="33">
        <v>41687</v>
      </c>
      <c r="BF100" s="35">
        <v>1412.21</v>
      </c>
      <c r="BG100" s="39">
        <v>1951.74</v>
      </c>
      <c r="BH100" s="40">
        <f t="shared" si="35"/>
        <v>1.6952518761261803E-3</v>
      </c>
      <c r="BI100" s="40">
        <f t="shared" si="36"/>
        <v>3.4163214758509142E-3</v>
      </c>
      <c r="BJ100" s="40">
        <f t="shared" si="37"/>
        <v>0</v>
      </c>
      <c r="BK100" s="40">
        <f t="shared" si="38"/>
        <v>2.3364338971675336E-2</v>
      </c>
      <c r="BL100" s="40">
        <f t="shared" si="39"/>
        <v>1.2908664611817944E-2</v>
      </c>
      <c r="BM100" s="40">
        <f t="shared" si="40"/>
        <v>1.3228977257754293E-2</v>
      </c>
      <c r="BN100" s="42">
        <f t="shared" si="41"/>
        <v>-2.1669087095549155E-2</v>
      </c>
      <c r="BO100" s="52">
        <v>82</v>
      </c>
      <c r="BP100" s="42">
        <f t="shared" si="42"/>
        <v>-9.4923431359670296E-3</v>
      </c>
      <c r="BQ100" s="52">
        <v>83</v>
      </c>
      <c r="BR100" s="42">
        <f t="shared" si="43"/>
        <v>-1.3228977257754293E-2</v>
      </c>
      <c r="BS100" s="52">
        <v>91</v>
      </c>
      <c r="BT100" s="50" t="str">
        <f t="shared" si="44"/>
        <v>horizontal</v>
      </c>
      <c r="BU100" s="52">
        <f t="shared" si="45"/>
        <v>-8</v>
      </c>
    </row>
    <row r="101" spans="1:73" ht="23" customHeight="1">
      <c r="A101" s="13" t="s">
        <v>442</v>
      </c>
      <c r="B101" s="31">
        <v>1907201699</v>
      </c>
      <c r="C101" s="23">
        <v>2932029320</v>
      </c>
      <c r="D101" s="33">
        <v>42794</v>
      </c>
      <c r="E101" s="33">
        <v>42867</v>
      </c>
      <c r="F101" s="33">
        <v>42794</v>
      </c>
      <c r="G101" s="13" t="s">
        <v>443</v>
      </c>
      <c r="H101" s="13" t="s">
        <v>77</v>
      </c>
      <c r="I101" s="13" t="s">
        <v>446</v>
      </c>
      <c r="J101" s="13" t="s">
        <v>267</v>
      </c>
      <c r="K101" s="13" t="s">
        <v>103</v>
      </c>
      <c r="L101" s="13" t="str">
        <f t="shared" si="32"/>
        <v>293</v>
      </c>
      <c r="M101" s="13" t="s">
        <v>104</v>
      </c>
      <c r="N101" s="13" t="s">
        <v>448</v>
      </c>
      <c r="O101" s="13" t="s">
        <v>182</v>
      </c>
      <c r="P101" s="13" t="s">
        <v>444</v>
      </c>
      <c r="Q101" s="13" t="s">
        <v>77</v>
      </c>
      <c r="R101" s="13" t="s">
        <v>445</v>
      </c>
      <c r="S101" s="13" t="s">
        <v>447</v>
      </c>
      <c r="T101" s="13" t="s">
        <v>103</v>
      </c>
      <c r="U101" s="13" t="str">
        <f t="shared" si="33"/>
        <v>293</v>
      </c>
      <c r="V101" s="13" t="s">
        <v>104</v>
      </c>
      <c r="W101" s="13" t="s">
        <v>70</v>
      </c>
      <c r="X101" s="13" t="s">
        <v>71</v>
      </c>
      <c r="Y101" s="15">
        <v>62007.47</v>
      </c>
      <c r="Z101" s="15">
        <v>936000.74905978097</v>
      </c>
      <c r="AA101" s="15">
        <v>865189.44634466595</v>
      </c>
      <c r="AB101" s="15">
        <v>257735.99398690599</v>
      </c>
      <c r="AC101" s="14" t="s">
        <v>72</v>
      </c>
      <c r="AD101" s="14" t="s">
        <v>72</v>
      </c>
      <c r="AE101" s="14" t="s">
        <v>72</v>
      </c>
      <c r="AF101" s="15">
        <v>7294.92025570428</v>
      </c>
      <c r="AG101" s="15">
        <v>1700.9509954058201</v>
      </c>
      <c r="AH101" s="15">
        <v>3092.0395638364898</v>
      </c>
      <c r="AI101" s="29">
        <f t="shared" si="34"/>
        <v>6.6247243992365312E-2</v>
      </c>
      <c r="AJ101" s="21" t="str">
        <f>VLOOKUP(C101,Richtungsmatrix!$A$2:$E$133,5,FALSE)</f>
        <v>horizontal</v>
      </c>
      <c r="AK101" s="24" t="s">
        <v>448</v>
      </c>
      <c r="AL101" s="24" t="s">
        <v>182</v>
      </c>
      <c r="AM101" s="50" t="s">
        <v>1220</v>
      </c>
      <c r="AN101" s="34">
        <v>42794</v>
      </c>
      <c r="AO101" s="51"/>
      <c r="AP101" s="33">
        <v>42784</v>
      </c>
      <c r="AQ101" s="37">
        <v>241.36</v>
      </c>
      <c r="AR101" s="47">
        <v>1.0900000000000001</v>
      </c>
      <c r="AS101" s="33">
        <v>42792</v>
      </c>
      <c r="AT101" s="35">
        <v>244.03</v>
      </c>
      <c r="AU101" s="39">
        <v>1.1100000000000001</v>
      </c>
      <c r="AV101" s="33">
        <v>42793</v>
      </c>
      <c r="AW101" s="35">
        <v>248.39000000000001</v>
      </c>
      <c r="AX101" s="39">
        <v>1.1100000000000001</v>
      </c>
      <c r="AY101" s="33">
        <v>42795</v>
      </c>
      <c r="AZ101" s="36">
        <v>251.95000000000002</v>
      </c>
      <c r="BA101" s="48">
        <v>1.1100000000000001</v>
      </c>
      <c r="BB101" s="33">
        <v>42796</v>
      </c>
      <c r="BC101" s="35">
        <v>249.01000000000002</v>
      </c>
      <c r="BD101" s="39">
        <v>1.1100000000000001</v>
      </c>
      <c r="BE101" s="33">
        <v>42804</v>
      </c>
      <c r="BF101" s="35">
        <v>240.91</v>
      </c>
      <c r="BG101" s="39">
        <v>1.1100000000000001</v>
      </c>
      <c r="BH101" s="40">
        <f t="shared" si="35"/>
        <v>-1.8644348690752821E-3</v>
      </c>
      <c r="BI101" s="40">
        <f t="shared" si="36"/>
        <v>2.0407326967995854E-2</v>
      </c>
      <c r="BJ101" s="40">
        <f t="shared" si="37"/>
        <v>1.4332300012077859E-2</v>
      </c>
      <c r="BK101" s="40">
        <f t="shared" si="38"/>
        <v>1.8348623853211121E-2</v>
      </c>
      <c r="BL101" s="40">
        <f t="shared" si="39"/>
        <v>0</v>
      </c>
      <c r="BM101" s="40">
        <f t="shared" si="40"/>
        <v>0</v>
      </c>
      <c r="BN101" s="42">
        <f t="shared" si="41"/>
        <v>-2.0213058722286403E-2</v>
      </c>
      <c r="BO101" s="52">
        <v>81</v>
      </c>
      <c r="BP101" s="42">
        <f t="shared" si="42"/>
        <v>2.0407326967995854E-2</v>
      </c>
      <c r="BQ101" s="52">
        <v>42</v>
      </c>
      <c r="BR101" s="42">
        <f t="shared" si="43"/>
        <v>1.4332300012077859E-2</v>
      </c>
      <c r="BS101" s="52">
        <v>51</v>
      </c>
      <c r="BT101" s="50" t="str">
        <f t="shared" si="44"/>
        <v>horizontal</v>
      </c>
      <c r="BU101" s="52">
        <f t="shared" si="45"/>
        <v>-9</v>
      </c>
    </row>
    <row r="102" spans="1:73" ht="23" customHeight="1">
      <c r="A102" s="16" t="s">
        <v>416</v>
      </c>
      <c r="B102" s="32">
        <v>1907061498</v>
      </c>
      <c r="C102" s="23">
        <v>2932028990</v>
      </c>
      <c r="D102" s="33">
        <v>41885</v>
      </c>
      <c r="E102" s="33">
        <v>41955</v>
      </c>
      <c r="F102" s="33">
        <v>41885</v>
      </c>
      <c r="G102" s="16" t="s">
        <v>417</v>
      </c>
      <c r="H102" s="16" t="s">
        <v>290</v>
      </c>
      <c r="I102" s="16" t="s">
        <v>420</v>
      </c>
      <c r="J102" s="16" t="s">
        <v>421</v>
      </c>
      <c r="K102" s="16" t="s">
        <v>103</v>
      </c>
      <c r="L102" s="13" t="str">
        <f t="shared" si="32"/>
        <v>293</v>
      </c>
      <c r="M102" s="16" t="s">
        <v>104</v>
      </c>
      <c r="N102" s="16" t="s">
        <v>423</v>
      </c>
      <c r="O102" s="16" t="s">
        <v>424</v>
      </c>
      <c r="P102" s="16" t="s">
        <v>418</v>
      </c>
      <c r="Q102" s="16" t="s">
        <v>290</v>
      </c>
      <c r="R102" s="16" t="s">
        <v>419</v>
      </c>
      <c r="S102" s="16" t="s">
        <v>422</v>
      </c>
      <c r="T102" s="16" t="s">
        <v>363</v>
      </c>
      <c r="U102" s="13" t="str">
        <f t="shared" si="33"/>
        <v>289</v>
      </c>
      <c r="V102" s="16" t="s">
        <v>364</v>
      </c>
      <c r="W102" s="16" t="s">
        <v>70</v>
      </c>
      <c r="X102" s="16" t="s">
        <v>71</v>
      </c>
      <c r="Y102" s="27">
        <v>71036.25</v>
      </c>
      <c r="Z102" s="17">
        <v>103059.484375627</v>
      </c>
      <c r="AA102" s="17">
        <v>99613.2306804244</v>
      </c>
      <c r="AB102" s="18" t="s">
        <v>72</v>
      </c>
      <c r="AC102" s="18" t="s">
        <v>72</v>
      </c>
      <c r="AD102" s="18" t="s">
        <v>72</v>
      </c>
      <c r="AE102" s="18" t="s">
        <v>72</v>
      </c>
      <c r="AF102" s="18" t="s">
        <v>72</v>
      </c>
      <c r="AG102" s="18" t="s">
        <v>72</v>
      </c>
      <c r="AH102" s="18" t="s">
        <v>72</v>
      </c>
      <c r="AI102" s="29">
        <f t="shared" si="34"/>
        <v>0.68927426165931494</v>
      </c>
      <c r="AJ102" s="21" t="str">
        <f>VLOOKUP(C102,Richtungsmatrix!$A$2:$E$133,5,FALSE)</f>
        <v>lateral</v>
      </c>
      <c r="AK102" s="24" t="s">
        <v>423</v>
      </c>
      <c r="AL102" s="24" t="s">
        <v>424</v>
      </c>
      <c r="AM102" s="43" t="s">
        <v>1221</v>
      </c>
      <c r="AN102" s="34">
        <v>41885</v>
      </c>
      <c r="AO102" s="51"/>
      <c r="AP102" s="33">
        <v>41875</v>
      </c>
      <c r="AQ102" s="37">
        <v>24.1</v>
      </c>
      <c r="AR102" s="47">
        <v>3332.23</v>
      </c>
      <c r="AS102" s="33">
        <v>41883</v>
      </c>
      <c r="AT102" s="35">
        <v>24.1</v>
      </c>
      <c r="AU102" s="39">
        <v>3326.66</v>
      </c>
      <c r="AV102" s="33">
        <v>41884</v>
      </c>
      <c r="AW102" s="35">
        <v>24.1</v>
      </c>
      <c r="AX102" s="39">
        <v>3318.11</v>
      </c>
      <c r="AY102" s="33">
        <v>41886</v>
      </c>
      <c r="AZ102" s="36">
        <v>24.1</v>
      </c>
      <c r="BA102" s="48">
        <v>3341.14</v>
      </c>
      <c r="BB102" s="33">
        <v>41887</v>
      </c>
      <c r="BC102" s="35">
        <v>24.1</v>
      </c>
      <c r="BD102" s="39">
        <v>3348.12</v>
      </c>
      <c r="BE102" s="33">
        <v>41895</v>
      </c>
      <c r="BF102" s="35">
        <v>23.56</v>
      </c>
      <c r="BG102" s="39">
        <v>3342.41</v>
      </c>
      <c r="BH102" s="40">
        <f t="shared" si="35"/>
        <v>-2.240663900414952E-2</v>
      </c>
      <c r="BI102" s="40">
        <f t="shared" si="36"/>
        <v>0</v>
      </c>
      <c r="BJ102" s="40">
        <f t="shared" si="37"/>
        <v>0</v>
      </c>
      <c r="BK102" s="40">
        <f t="shared" si="38"/>
        <v>3.0550112087099901E-3</v>
      </c>
      <c r="BL102" s="40">
        <f t="shared" si="39"/>
        <v>6.4509147312921122E-3</v>
      </c>
      <c r="BM102" s="40">
        <f t="shared" si="40"/>
        <v>6.9406981685355973E-3</v>
      </c>
      <c r="BN102" s="42">
        <f t="shared" si="41"/>
        <v>-2.546165021285951E-2</v>
      </c>
      <c r="BO102" s="52">
        <v>84</v>
      </c>
      <c r="BP102" s="42">
        <f t="shared" si="42"/>
        <v>-6.4509147312921122E-3</v>
      </c>
      <c r="BQ102" s="52">
        <v>75</v>
      </c>
      <c r="BR102" s="42">
        <f t="shared" si="43"/>
        <v>-6.9406981685355973E-3</v>
      </c>
      <c r="BS102" s="52">
        <v>84</v>
      </c>
      <c r="BT102" s="50" t="str">
        <f t="shared" si="44"/>
        <v>lateral</v>
      </c>
      <c r="BU102" s="52">
        <f t="shared" si="45"/>
        <v>-9</v>
      </c>
    </row>
    <row r="103" spans="1:73" ht="23" customHeight="1">
      <c r="A103" s="16" t="s">
        <v>885</v>
      </c>
      <c r="B103" s="32">
        <v>1633088267</v>
      </c>
      <c r="C103" s="23">
        <v>2932029320</v>
      </c>
      <c r="D103" s="33">
        <v>41117</v>
      </c>
      <c r="E103" s="33">
        <v>41117</v>
      </c>
      <c r="F103" s="33">
        <v>41117</v>
      </c>
      <c r="G103" s="16" t="s">
        <v>886</v>
      </c>
      <c r="H103" s="16" t="s">
        <v>359</v>
      </c>
      <c r="I103" s="16" t="s">
        <v>890</v>
      </c>
      <c r="J103" s="16" t="s">
        <v>891</v>
      </c>
      <c r="K103" s="16" t="s">
        <v>103</v>
      </c>
      <c r="L103" s="13" t="str">
        <f t="shared" si="32"/>
        <v>293</v>
      </c>
      <c r="M103" s="16" t="s">
        <v>104</v>
      </c>
      <c r="N103" s="16" t="s">
        <v>893</v>
      </c>
      <c r="O103" s="16" t="s">
        <v>713</v>
      </c>
      <c r="P103" s="16" t="s">
        <v>887</v>
      </c>
      <c r="Q103" s="16" t="s">
        <v>359</v>
      </c>
      <c r="R103" s="16" t="s">
        <v>889</v>
      </c>
      <c r="S103" s="16" t="s">
        <v>892</v>
      </c>
      <c r="T103" s="16" t="s">
        <v>103</v>
      </c>
      <c r="U103" s="13" t="str">
        <f t="shared" si="33"/>
        <v>293</v>
      </c>
      <c r="V103" s="16" t="s">
        <v>104</v>
      </c>
      <c r="W103" s="16" t="s">
        <v>888</v>
      </c>
      <c r="X103" s="16" t="s">
        <v>71</v>
      </c>
      <c r="Y103" s="27">
        <v>9407.1299999999992</v>
      </c>
      <c r="Z103" s="17">
        <v>45432.711048044097</v>
      </c>
      <c r="AA103" s="17">
        <v>52791.007218383602</v>
      </c>
      <c r="AB103" s="17">
        <v>39401.0086922638</v>
      </c>
      <c r="AC103" s="17">
        <v>2868.45577692081</v>
      </c>
      <c r="AD103" s="17">
        <v>1170.73023837493</v>
      </c>
      <c r="AE103" s="17">
        <v>2564.5693110615798</v>
      </c>
      <c r="AF103" s="17">
        <v>1592.9830495700501</v>
      </c>
      <c r="AG103" s="17">
        <v>2806.3712970955198</v>
      </c>
      <c r="AH103" s="17">
        <v>2141.01448634586</v>
      </c>
      <c r="AI103" s="29">
        <f t="shared" si="34"/>
        <v>0.20705632094136239</v>
      </c>
      <c r="AJ103" s="21" t="str">
        <f>VLOOKUP(C103,Richtungsmatrix!$A$2:$E$133,5,FALSE)</f>
        <v>horizontal</v>
      </c>
      <c r="AK103" s="24" t="s">
        <v>893</v>
      </c>
      <c r="AL103" s="24" t="s">
        <v>713</v>
      </c>
      <c r="AM103" s="50" t="s">
        <v>1215</v>
      </c>
      <c r="AN103" s="34">
        <v>41117</v>
      </c>
      <c r="AO103" s="51"/>
      <c r="AP103" s="33">
        <v>41107</v>
      </c>
      <c r="AQ103" s="37">
        <v>184.99</v>
      </c>
      <c r="AR103" s="47">
        <v>3918.76</v>
      </c>
      <c r="AS103" s="33">
        <v>41115</v>
      </c>
      <c r="AT103" s="35">
        <v>167.53</v>
      </c>
      <c r="AU103" s="39">
        <v>3812.42</v>
      </c>
      <c r="AV103" s="33">
        <v>41116</v>
      </c>
      <c r="AW103" s="35">
        <v>170.70000000000002</v>
      </c>
      <c r="AX103" s="39">
        <v>3853.15</v>
      </c>
      <c r="AY103" s="33">
        <v>41118</v>
      </c>
      <c r="AZ103" s="36">
        <v>177.05</v>
      </c>
      <c r="BA103" s="48">
        <v>3930.6800000000003</v>
      </c>
      <c r="BB103" s="33">
        <v>41119</v>
      </c>
      <c r="BC103" s="35">
        <v>177.05</v>
      </c>
      <c r="BD103" s="39">
        <v>3930.6800000000003</v>
      </c>
      <c r="BE103" s="33">
        <v>41127</v>
      </c>
      <c r="BF103" s="35">
        <v>179.04</v>
      </c>
      <c r="BG103" s="39">
        <v>4093.1800000000003</v>
      </c>
      <c r="BH103" s="40">
        <f t="shared" si="35"/>
        <v>-3.2163900751392083E-2</v>
      </c>
      <c r="BI103" s="40">
        <f t="shared" si="36"/>
        <v>5.6825643168387785E-2</v>
      </c>
      <c r="BJ103" s="40">
        <f t="shared" si="37"/>
        <v>3.7199765670767437E-2</v>
      </c>
      <c r="BK103" s="40">
        <f t="shared" si="38"/>
        <v>4.4508977329563493E-2</v>
      </c>
      <c r="BL103" s="40">
        <f t="shared" si="39"/>
        <v>3.1019667297936815E-2</v>
      </c>
      <c r="BM103" s="40">
        <f t="shared" si="40"/>
        <v>2.0121199538040369E-2</v>
      </c>
      <c r="BN103" s="42">
        <f t="shared" si="41"/>
        <v>-7.6672878080955575E-2</v>
      </c>
      <c r="BO103" s="52">
        <v>112</v>
      </c>
      <c r="BP103" s="42">
        <f t="shared" si="42"/>
        <v>2.580597587045097E-2</v>
      </c>
      <c r="BQ103" s="52">
        <v>38</v>
      </c>
      <c r="BR103" s="42">
        <f t="shared" si="43"/>
        <v>1.7078566132727069E-2</v>
      </c>
      <c r="BS103" s="52">
        <v>48</v>
      </c>
      <c r="BT103" s="50" t="str">
        <f t="shared" si="44"/>
        <v>horizontal</v>
      </c>
      <c r="BU103" s="52">
        <f t="shared" si="45"/>
        <v>-10</v>
      </c>
    </row>
    <row r="104" spans="1:73" ht="23" customHeight="1">
      <c r="A104" s="16" t="s">
        <v>1049</v>
      </c>
      <c r="B104" s="32">
        <v>1601363479</v>
      </c>
      <c r="C104" s="23">
        <v>2931027510</v>
      </c>
      <c r="D104" s="33">
        <v>41131</v>
      </c>
      <c r="E104" s="33">
        <v>41131</v>
      </c>
      <c r="F104" s="33">
        <v>41019</v>
      </c>
      <c r="G104" s="16" t="s">
        <v>1050</v>
      </c>
      <c r="H104" s="16" t="s">
        <v>849</v>
      </c>
      <c r="I104" s="16" t="s">
        <v>1054</v>
      </c>
      <c r="J104" s="16" t="s">
        <v>1055</v>
      </c>
      <c r="K104" s="16" t="s">
        <v>170</v>
      </c>
      <c r="L104" s="13" t="str">
        <f t="shared" ref="L104:L135" si="46">MID(K104,1,3)</f>
        <v>293</v>
      </c>
      <c r="M104" s="16" t="s">
        <v>169</v>
      </c>
      <c r="N104" s="16" t="s">
        <v>1057</v>
      </c>
      <c r="O104" s="16" t="s">
        <v>859</v>
      </c>
      <c r="P104" s="16" t="s">
        <v>1051</v>
      </c>
      <c r="Q104" s="16" t="s">
        <v>849</v>
      </c>
      <c r="R104" s="16" t="s">
        <v>1053</v>
      </c>
      <c r="S104" s="16" t="s">
        <v>1056</v>
      </c>
      <c r="T104" s="16" t="s">
        <v>1059</v>
      </c>
      <c r="U104" s="13" t="str">
        <f t="shared" ref="U104:U135" si="47">MID(T104,1,3)</f>
        <v>275</v>
      </c>
      <c r="V104" s="16" t="s">
        <v>1058</v>
      </c>
      <c r="W104" s="16" t="s">
        <v>1052</v>
      </c>
      <c r="X104" s="16" t="s">
        <v>71</v>
      </c>
      <c r="Y104" s="27">
        <v>2281.4899999999998</v>
      </c>
      <c r="Z104" s="17">
        <v>92394.515740063202</v>
      </c>
      <c r="AA104" s="17">
        <v>71944.392856002101</v>
      </c>
      <c r="AB104" s="17">
        <v>66603.056930502702</v>
      </c>
      <c r="AC104" s="17">
        <v>6856.130937334</v>
      </c>
      <c r="AD104" s="17">
        <v>6737.7303958370703</v>
      </c>
      <c r="AE104" s="17">
        <v>5967.2245366674297</v>
      </c>
      <c r="AF104" s="17">
        <v>8517.9550199794194</v>
      </c>
      <c r="AG104" s="17">
        <v>8382.3713944015799</v>
      </c>
      <c r="AH104" s="17">
        <v>7156.9588631957104</v>
      </c>
      <c r="AI104" s="29">
        <f t="shared" ref="AI104:AI136" si="48">Y104/Z104</f>
        <v>2.4692915826504219E-2</v>
      </c>
      <c r="AJ104" s="21" t="str">
        <f>VLOOKUP(C104,Richtungsmatrix!$A$2:$E$133,5,FALSE)</f>
        <v>lateral</v>
      </c>
      <c r="AK104" s="24" t="s">
        <v>1057</v>
      </c>
      <c r="AL104" s="24" t="s">
        <v>859</v>
      </c>
      <c r="AM104" s="50" t="s">
        <v>1224</v>
      </c>
      <c r="AN104" s="34">
        <v>41131</v>
      </c>
      <c r="AO104" s="51"/>
      <c r="AP104" s="33">
        <v>41121</v>
      </c>
      <c r="AQ104" s="37">
        <v>134.77000000000001</v>
      </c>
      <c r="AR104" s="48">
        <v>35</v>
      </c>
      <c r="AS104" s="33">
        <v>41129</v>
      </c>
      <c r="AT104" s="35">
        <v>133.71</v>
      </c>
      <c r="AU104" s="39">
        <v>34</v>
      </c>
      <c r="AV104" s="33">
        <v>41130</v>
      </c>
      <c r="AW104" s="35">
        <v>135.38</v>
      </c>
      <c r="AX104" s="39">
        <v>34.28</v>
      </c>
      <c r="AY104" s="33">
        <v>41132</v>
      </c>
      <c r="AZ104" s="36">
        <v>135.38</v>
      </c>
      <c r="BA104" s="48">
        <v>33.9</v>
      </c>
      <c r="BB104" s="33">
        <v>41133</v>
      </c>
      <c r="BC104" s="35">
        <v>135.38</v>
      </c>
      <c r="BD104" s="39">
        <v>33.9</v>
      </c>
      <c r="BE104" s="33">
        <v>41141</v>
      </c>
      <c r="BF104" s="35">
        <v>133.99</v>
      </c>
      <c r="BG104" s="39">
        <v>33.700000000000003</v>
      </c>
      <c r="BH104" s="40">
        <f t="shared" ref="BH104:BH136" si="49">BF104/AQ104-1</f>
        <v>-5.7876381984121039E-3</v>
      </c>
      <c r="BI104" s="40">
        <f t="shared" ref="BI104:BI136" si="50">BC104/AT104-1</f>
        <v>1.2489716550744046E-2</v>
      </c>
      <c r="BJ104" s="40">
        <f t="shared" ref="BJ104:BJ136" si="51">AZ104/AW104-1</f>
        <v>0</v>
      </c>
      <c r="BK104" s="40">
        <f t="shared" ref="BK104:BK136" si="52">BG104/AR104-1</f>
        <v>-3.7142857142857033E-2</v>
      </c>
      <c r="BL104" s="40">
        <f t="shared" ref="BL104:BL136" si="53">BD104/AU104-1</f>
        <v>-2.9411764705882248E-3</v>
      </c>
      <c r="BM104" s="40">
        <f t="shared" ref="BM104:BM136" si="54">BA104/AX104-1</f>
        <v>-1.1085180863477317E-2</v>
      </c>
      <c r="BN104" s="42">
        <f t="shared" ref="BN104:BN136" si="55">BH104-BK104</f>
        <v>3.1355218944444929E-2</v>
      </c>
      <c r="BO104" s="52">
        <v>50</v>
      </c>
      <c r="BP104" s="42">
        <f t="shared" ref="BP104:BP136" si="56">BI104-BL104</f>
        <v>1.543089302133227E-2</v>
      </c>
      <c r="BQ104" s="52">
        <v>47</v>
      </c>
      <c r="BR104" s="42">
        <f t="shared" ref="BR104:BR136" si="57">BJ104-BM104</f>
        <v>1.1085180863477317E-2</v>
      </c>
      <c r="BS104" s="52">
        <v>58</v>
      </c>
      <c r="BT104" s="50" t="str">
        <f t="shared" si="44"/>
        <v>lateral</v>
      </c>
      <c r="BU104" s="52">
        <f t="shared" si="45"/>
        <v>-11</v>
      </c>
    </row>
    <row r="105" spans="1:73" ht="23" customHeight="1">
      <c r="A105" s="16" t="s">
        <v>982</v>
      </c>
      <c r="B105" s="32">
        <v>1907166152</v>
      </c>
      <c r="C105" s="23">
        <v>2932029320</v>
      </c>
      <c r="D105" s="33">
        <v>42577</v>
      </c>
      <c r="E105" s="33">
        <v>42587</v>
      </c>
      <c r="F105" s="33">
        <v>42577</v>
      </c>
      <c r="G105" s="16" t="s">
        <v>983</v>
      </c>
      <c r="H105" s="16" t="s">
        <v>77</v>
      </c>
      <c r="I105" s="16" t="s">
        <v>986</v>
      </c>
      <c r="J105" s="16" t="s">
        <v>987</v>
      </c>
      <c r="K105" s="16" t="s">
        <v>103</v>
      </c>
      <c r="L105" s="13" t="str">
        <f t="shared" si="46"/>
        <v>293</v>
      </c>
      <c r="M105" s="16" t="s">
        <v>104</v>
      </c>
      <c r="N105" s="16" t="s">
        <v>989</v>
      </c>
      <c r="O105" s="16" t="s">
        <v>182</v>
      </c>
      <c r="P105" s="16" t="s">
        <v>984</v>
      </c>
      <c r="Q105" s="16" t="s">
        <v>77</v>
      </c>
      <c r="R105" s="20"/>
      <c r="S105" s="16" t="s">
        <v>988</v>
      </c>
      <c r="T105" s="16" t="s">
        <v>103</v>
      </c>
      <c r="U105" s="13" t="str">
        <f t="shared" si="47"/>
        <v>293</v>
      </c>
      <c r="V105" s="16" t="s">
        <v>104</v>
      </c>
      <c r="W105" s="16" t="s">
        <v>985</v>
      </c>
      <c r="X105" s="16" t="s">
        <v>71</v>
      </c>
      <c r="Y105" s="27">
        <v>3295.79</v>
      </c>
      <c r="Z105" s="17">
        <v>224708.29938601301</v>
      </c>
      <c r="AA105" s="18" t="s">
        <v>72</v>
      </c>
      <c r="AB105" s="18" t="s">
        <v>72</v>
      </c>
      <c r="AC105" s="17">
        <v>10476.850103689399</v>
      </c>
      <c r="AD105" s="17">
        <v>10960.709158359199</v>
      </c>
      <c r="AE105" s="17">
        <v>6408.5261519730002</v>
      </c>
      <c r="AF105" s="17">
        <v>11310.2664578449</v>
      </c>
      <c r="AG105" s="17">
        <v>15953.3856749469</v>
      </c>
      <c r="AH105" s="17">
        <v>9494.0248000786596</v>
      </c>
      <c r="AI105" s="29">
        <f t="shared" si="48"/>
        <v>1.4666970508011181E-2</v>
      </c>
      <c r="AJ105" s="21" t="str">
        <f>VLOOKUP(C105,Richtungsmatrix!$A$2:$E$133,5,FALSE)</f>
        <v>horizontal</v>
      </c>
      <c r="AK105" s="24" t="s">
        <v>989</v>
      </c>
      <c r="AL105" s="24" t="s">
        <v>182</v>
      </c>
      <c r="AM105" s="50" t="s">
        <v>1220</v>
      </c>
      <c r="AN105" s="34">
        <v>42577</v>
      </c>
      <c r="AO105" s="51"/>
      <c r="AP105" s="33">
        <v>42567</v>
      </c>
      <c r="AQ105" s="37">
        <v>269.2</v>
      </c>
      <c r="AR105" s="47">
        <v>1.1500000000000001</v>
      </c>
      <c r="AS105" s="33">
        <v>42575</v>
      </c>
      <c r="AT105" s="35">
        <v>263.53000000000003</v>
      </c>
      <c r="AU105" s="39">
        <v>1.1500000000000001</v>
      </c>
      <c r="AV105" s="33">
        <v>42576</v>
      </c>
      <c r="AW105" s="35">
        <v>261.24</v>
      </c>
      <c r="AX105" s="39">
        <v>1.1400000000000001</v>
      </c>
      <c r="AY105" s="33">
        <v>42578</v>
      </c>
      <c r="AZ105" s="36">
        <v>248.43</v>
      </c>
      <c r="BA105" s="48">
        <v>1.1500000000000001</v>
      </c>
      <c r="BB105" s="33">
        <v>42579</v>
      </c>
      <c r="BC105" s="35">
        <v>242.94</v>
      </c>
      <c r="BD105" s="39">
        <v>1.1000000000000001</v>
      </c>
      <c r="BE105" s="33">
        <v>42587</v>
      </c>
      <c r="BF105" s="35">
        <v>239.46</v>
      </c>
      <c r="BG105" s="39">
        <v>1.0900000000000001</v>
      </c>
      <c r="BH105" s="40">
        <f t="shared" si="49"/>
        <v>-0.11047548291233278</v>
      </c>
      <c r="BI105" s="40">
        <f t="shared" si="50"/>
        <v>-7.8131522027852673E-2</v>
      </c>
      <c r="BJ105" s="40">
        <f t="shared" si="51"/>
        <v>-4.9035369774919624E-2</v>
      </c>
      <c r="BK105" s="40">
        <f t="shared" si="52"/>
        <v>-5.2173913043478293E-2</v>
      </c>
      <c r="BL105" s="40">
        <f t="shared" si="53"/>
        <v>-4.3478260869565299E-2</v>
      </c>
      <c r="BM105" s="40">
        <f t="shared" si="54"/>
        <v>8.7719298245614308E-3</v>
      </c>
      <c r="BN105" s="42">
        <f t="shared" si="55"/>
        <v>-5.8301569868854486E-2</v>
      </c>
      <c r="BO105" s="52">
        <v>107</v>
      </c>
      <c r="BP105" s="42">
        <f t="shared" si="56"/>
        <v>-3.4653261158287374E-2</v>
      </c>
      <c r="BQ105" s="52">
        <v>110</v>
      </c>
      <c r="BR105" s="42">
        <f t="shared" si="57"/>
        <v>-5.7807299599481055E-2</v>
      </c>
      <c r="BS105" s="52">
        <v>123</v>
      </c>
      <c r="BT105" s="50" t="str">
        <f t="shared" si="44"/>
        <v>horizontal</v>
      </c>
      <c r="BU105" s="52">
        <f t="shared" si="45"/>
        <v>-13</v>
      </c>
    </row>
    <row r="106" spans="1:73" ht="23" customHeight="1">
      <c r="A106" s="13" t="s">
        <v>1005</v>
      </c>
      <c r="B106" s="31">
        <v>1633119992</v>
      </c>
      <c r="C106" s="23">
        <v>2899029100</v>
      </c>
      <c r="D106" s="33">
        <v>41246</v>
      </c>
      <c r="E106" s="33">
        <v>41269</v>
      </c>
      <c r="F106" s="33">
        <v>41246</v>
      </c>
      <c r="G106" s="13" t="s">
        <v>1006</v>
      </c>
      <c r="H106" s="13" t="s">
        <v>77</v>
      </c>
      <c r="I106" s="13" t="s">
        <v>1008</v>
      </c>
      <c r="J106" s="13" t="s">
        <v>1009</v>
      </c>
      <c r="K106" s="13" t="s">
        <v>363</v>
      </c>
      <c r="L106" s="13" t="str">
        <f t="shared" si="46"/>
        <v>289</v>
      </c>
      <c r="M106" s="13" t="s">
        <v>364</v>
      </c>
      <c r="N106" s="13" t="s">
        <v>1011</v>
      </c>
      <c r="O106" s="13" t="s">
        <v>182</v>
      </c>
      <c r="P106" s="13" t="s">
        <v>1007</v>
      </c>
      <c r="Q106" s="13" t="s">
        <v>77</v>
      </c>
      <c r="R106" s="19"/>
      <c r="S106" s="13" t="s">
        <v>1010</v>
      </c>
      <c r="T106" s="13" t="s">
        <v>73</v>
      </c>
      <c r="U106" s="13" t="str">
        <f t="shared" si="47"/>
        <v>291</v>
      </c>
      <c r="V106" s="13" t="s">
        <v>74</v>
      </c>
      <c r="W106" s="13" t="s">
        <v>70</v>
      </c>
      <c r="X106" s="13" t="s">
        <v>71</v>
      </c>
      <c r="Y106" s="15">
        <v>2771.32</v>
      </c>
      <c r="Z106" s="15">
        <v>705347.86404913396</v>
      </c>
      <c r="AA106" s="15">
        <v>585784.02051176794</v>
      </c>
      <c r="AB106" s="15">
        <v>168004.375759488</v>
      </c>
      <c r="AC106" s="15">
        <v>-59968.870361075104</v>
      </c>
      <c r="AD106" s="15">
        <v>10526.373995702101</v>
      </c>
      <c r="AE106" s="15">
        <v>11534.5351536199</v>
      </c>
      <c r="AF106" s="15">
        <v>-61194.8142076031</v>
      </c>
      <c r="AG106" s="15">
        <v>14661.052991419499</v>
      </c>
      <c r="AH106" s="15">
        <v>9617.7436517404803</v>
      </c>
      <c r="AI106" s="29">
        <f t="shared" si="48"/>
        <v>3.9290116852284847E-3</v>
      </c>
      <c r="AJ106" s="21" t="str">
        <f>VLOOKUP(C106,Richtungsmatrix!$A$2:$E$133,5,FALSE)</f>
        <v>lateral</v>
      </c>
      <c r="AK106" s="24" t="s">
        <v>1011</v>
      </c>
      <c r="AL106" s="24" t="s">
        <v>182</v>
      </c>
      <c r="AM106" s="50" t="s">
        <v>1220</v>
      </c>
      <c r="AN106" s="34">
        <v>41246</v>
      </c>
      <c r="AO106" s="51"/>
      <c r="AP106" s="33">
        <v>41236</v>
      </c>
      <c r="AQ106" s="37">
        <v>101.82000000000001</v>
      </c>
      <c r="AR106" s="47">
        <v>0.82000000000000006</v>
      </c>
      <c r="AS106" s="33">
        <v>41244</v>
      </c>
      <c r="AT106" s="35">
        <v>89.61</v>
      </c>
      <c r="AU106" s="39">
        <v>0.8</v>
      </c>
      <c r="AV106" s="33">
        <v>41245</v>
      </c>
      <c r="AW106" s="35">
        <v>89.61</v>
      </c>
      <c r="AX106" s="39">
        <v>0.8</v>
      </c>
      <c r="AY106" s="33">
        <v>41247</v>
      </c>
      <c r="AZ106" s="36">
        <v>92.14</v>
      </c>
      <c r="BA106" s="48">
        <v>0.79</v>
      </c>
      <c r="BB106" s="33">
        <v>41248</v>
      </c>
      <c r="BC106" s="35">
        <v>96.820000000000007</v>
      </c>
      <c r="BD106" s="39">
        <v>0.8</v>
      </c>
      <c r="BE106" s="33">
        <v>41256</v>
      </c>
      <c r="BF106" s="35">
        <v>90.320000000000007</v>
      </c>
      <c r="BG106" s="39">
        <v>0.84</v>
      </c>
      <c r="BH106" s="40">
        <f t="shared" si="49"/>
        <v>-0.11294441170693381</v>
      </c>
      <c r="BI106" s="40">
        <f t="shared" si="50"/>
        <v>8.0459770114942541E-2</v>
      </c>
      <c r="BJ106" s="40">
        <f t="shared" si="51"/>
        <v>2.8233456087490172E-2</v>
      </c>
      <c r="BK106" s="40">
        <f t="shared" si="52"/>
        <v>2.4390243902438824E-2</v>
      </c>
      <c r="BL106" s="40">
        <f t="shared" si="53"/>
        <v>0</v>
      </c>
      <c r="BM106" s="40">
        <f t="shared" si="54"/>
        <v>-1.2499999999999956E-2</v>
      </c>
      <c r="BN106" s="42">
        <f t="shared" si="55"/>
        <v>-0.13733465560937264</v>
      </c>
      <c r="BO106" s="52">
        <v>127</v>
      </c>
      <c r="BP106" s="42">
        <f t="shared" si="56"/>
        <v>8.0459770114942541E-2</v>
      </c>
      <c r="BQ106" s="52">
        <v>14</v>
      </c>
      <c r="BR106" s="42">
        <f t="shared" si="57"/>
        <v>4.0733456087490127E-2</v>
      </c>
      <c r="BS106" s="52">
        <v>28</v>
      </c>
      <c r="BT106" s="50" t="str">
        <f t="shared" si="44"/>
        <v>lateral</v>
      </c>
      <c r="BU106" s="52">
        <f t="shared" si="45"/>
        <v>-14</v>
      </c>
    </row>
    <row r="107" spans="1:73" ht="23" customHeight="1">
      <c r="A107" s="13" t="s">
        <v>823</v>
      </c>
      <c r="B107" s="31">
        <v>1601485501</v>
      </c>
      <c r="C107" s="23">
        <v>2813129320</v>
      </c>
      <c r="D107" s="33">
        <v>41439</v>
      </c>
      <c r="E107" s="33">
        <v>41453</v>
      </c>
      <c r="F107" s="33">
        <v>41439</v>
      </c>
      <c r="G107" s="13" t="s">
        <v>824</v>
      </c>
      <c r="H107" s="13" t="s">
        <v>367</v>
      </c>
      <c r="I107" s="13" t="s">
        <v>827</v>
      </c>
      <c r="J107" s="13" t="s">
        <v>828</v>
      </c>
      <c r="K107" s="13" t="s">
        <v>356</v>
      </c>
      <c r="L107" s="13" t="str">
        <f t="shared" si="46"/>
        <v>281</v>
      </c>
      <c r="M107" s="13" t="s">
        <v>355</v>
      </c>
      <c r="N107" s="13" t="s">
        <v>830</v>
      </c>
      <c r="O107" s="13" t="s">
        <v>371</v>
      </c>
      <c r="P107" s="13" t="s">
        <v>825</v>
      </c>
      <c r="Q107" s="13" t="s">
        <v>88</v>
      </c>
      <c r="R107" s="13" t="s">
        <v>826</v>
      </c>
      <c r="S107" s="13" t="s">
        <v>829</v>
      </c>
      <c r="T107" s="13" t="s">
        <v>103</v>
      </c>
      <c r="U107" s="13" t="str">
        <f t="shared" si="47"/>
        <v>293</v>
      </c>
      <c r="V107" s="13" t="s">
        <v>104</v>
      </c>
      <c r="W107" s="13" t="s">
        <v>70</v>
      </c>
      <c r="X107" s="13" t="s">
        <v>71</v>
      </c>
      <c r="Y107" s="15">
        <v>12350</v>
      </c>
      <c r="Z107" s="15">
        <v>495019.42789614602</v>
      </c>
      <c r="AA107" s="15">
        <v>498962.740386841</v>
      </c>
      <c r="AB107" s="15">
        <v>437781.395398825</v>
      </c>
      <c r="AC107" s="14" t="s">
        <v>72</v>
      </c>
      <c r="AD107" s="14" t="s">
        <v>72</v>
      </c>
      <c r="AE107" s="14" t="s">
        <v>72</v>
      </c>
      <c r="AF107" s="15">
        <v>4606.1409370792999</v>
      </c>
      <c r="AG107" s="15">
        <v>2720.4965761539202</v>
      </c>
      <c r="AH107" s="15">
        <v>745.23498694517002</v>
      </c>
      <c r="AI107" s="29">
        <f t="shared" si="48"/>
        <v>2.4948515763286369E-2</v>
      </c>
      <c r="AJ107" s="21" t="str">
        <f>VLOOKUP(C107,Richtungsmatrix!$A$2:$E$133,5,FALSE)</f>
        <v>vertikal</v>
      </c>
      <c r="AK107" s="24" t="s">
        <v>830</v>
      </c>
      <c r="AL107" s="24" t="s">
        <v>371</v>
      </c>
      <c r="AM107" s="50" t="s">
        <v>1218</v>
      </c>
      <c r="AN107" s="34">
        <v>41439</v>
      </c>
      <c r="AO107" s="51"/>
      <c r="AP107" s="33">
        <v>41429</v>
      </c>
      <c r="AQ107" s="37">
        <v>205.48000000000002</v>
      </c>
      <c r="AR107" s="47">
        <v>1214.99</v>
      </c>
      <c r="AS107" s="33">
        <v>41437</v>
      </c>
      <c r="AT107" s="35">
        <v>201.03</v>
      </c>
      <c r="AU107" s="39">
        <v>1182.3900000000001</v>
      </c>
      <c r="AV107" s="33">
        <v>41438</v>
      </c>
      <c r="AW107" s="35">
        <v>203.99</v>
      </c>
      <c r="AX107" s="39">
        <v>1163.3</v>
      </c>
      <c r="AY107" s="33">
        <v>41440</v>
      </c>
      <c r="AZ107" s="36">
        <v>212.89000000000001</v>
      </c>
      <c r="BA107" s="48">
        <v>1181.92</v>
      </c>
      <c r="BB107" s="33">
        <v>41441</v>
      </c>
      <c r="BC107" s="35">
        <v>212.89000000000001</v>
      </c>
      <c r="BD107" s="39">
        <v>1181.92</v>
      </c>
      <c r="BE107" s="33">
        <v>41449</v>
      </c>
      <c r="BF107" s="35">
        <v>201.77</v>
      </c>
      <c r="BG107" s="39">
        <v>1122.46</v>
      </c>
      <c r="BH107" s="40">
        <f t="shared" si="49"/>
        <v>-1.8055285185906156E-2</v>
      </c>
      <c r="BI107" s="40">
        <f t="shared" si="50"/>
        <v>5.8996169725911596E-2</v>
      </c>
      <c r="BJ107" s="40">
        <f t="shared" si="51"/>
        <v>4.3629589685769021E-2</v>
      </c>
      <c r="BK107" s="40">
        <f t="shared" si="52"/>
        <v>-7.615700540745185E-2</v>
      </c>
      <c r="BL107" s="40">
        <f t="shared" si="53"/>
        <v>-3.974999788564082E-4</v>
      </c>
      <c r="BM107" s="40">
        <f t="shared" si="54"/>
        <v>1.6006189289091477E-2</v>
      </c>
      <c r="BN107" s="42">
        <f t="shared" si="55"/>
        <v>5.8101720221545694E-2</v>
      </c>
      <c r="BO107" s="52">
        <v>36</v>
      </c>
      <c r="BP107" s="42">
        <f t="shared" si="56"/>
        <v>5.9393669704768004E-2</v>
      </c>
      <c r="BQ107" s="52">
        <v>21</v>
      </c>
      <c r="BR107" s="42">
        <f t="shared" si="57"/>
        <v>2.7623400396677544E-2</v>
      </c>
      <c r="BS107" s="52">
        <v>37</v>
      </c>
      <c r="BT107" s="50" t="str">
        <f t="shared" si="44"/>
        <v>vertikal</v>
      </c>
      <c r="BU107" s="52">
        <f t="shared" si="45"/>
        <v>-16</v>
      </c>
    </row>
    <row r="108" spans="1:73" ht="23" customHeight="1">
      <c r="A108" s="13" t="s">
        <v>288</v>
      </c>
      <c r="B108" s="31">
        <v>1909201823</v>
      </c>
      <c r="C108" s="23">
        <v>2611029320</v>
      </c>
      <c r="D108" s="33">
        <v>42123</v>
      </c>
      <c r="E108" s="33">
        <v>42185</v>
      </c>
      <c r="F108" s="33">
        <v>42053</v>
      </c>
      <c r="G108" s="13" t="s">
        <v>289</v>
      </c>
      <c r="H108" s="13" t="s">
        <v>290</v>
      </c>
      <c r="I108" s="13" t="s">
        <v>293</v>
      </c>
      <c r="J108" s="13" t="s">
        <v>294</v>
      </c>
      <c r="K108" s="13" t="s">
        <v>213</v>
      </c>
      <c r="L108" s="13" t="str">
        <f t="shared" si="46"/>
        <v>261</v>
      </c>
      <c r="M108" s="13" t="s">
        <v>212</v>
      </c>
      <c r="N108" s="13" t="s">
        <v>296</v>
      </c>
      <c r="O108" s="13" t="s">
        <v>123</v>
      </c>
      <c r="P108" s="13" t="s">
        <v>291</v>
      </c>
      <c r="Q108" s="13" t="s">
        <v>68</v>
      </c>
      <c r="R108" s="13" t="s">
        <v>292</v>
      </c>
      <c r="S108" s="13" t="s">
        <v>295</v>
      </c>
      <c r="T108" s="13" t="s">
        <v>103</v>
      </c>
      <c r="U108" s="13" t="str">
        <f t="shared" si="47"/>
        <v>293</v>
      </c>
      <c r="V108" s="13" t="s">
        <v>104</v>
      </c>
      <c r="W108" s="13" t="s">
        <v>70</v>
      </c>
      <c r="X108" s="13" t="s">
        <v>71</v>
      </c>
      <c r="Y108" s="15">
        <v>457000</v>
      </c>
      <c r="Z108" s="15">
        <v>5811105.3083005697</v>
      </c>
      <c r="AA108" s="15">
        <v>6743063.44367461</v>
      </c>
      <c r="AB108" s="15">
        <v>4037019.3701176001</v>
      </c>
      <c r="AC108" s="15">
        <v>390058.10226900002</v>
      </c>
      <c r="AD108" s="15">
        <v>558416.89265399997</v>
      </c>
      <c r="AE108" s="15">
        <v>265153.7388702</v>
      </c>
      <c r="AF108" s="15">
        <v>473841.17833199998</v>
      </c>
      <c r="AG108" s="15">
        <v>671126.20250999997</v>
      </c>
      <c r="AH108" s="15">
        <v>377045.23112100002</v>
      </c>
      <c r="AI108" s="29">
        <f t="shared" si="48"/>
        <v>7.8642525948931299E-2</v>
      </c>
      <c r="AJ108" s="21" t="str">
        <f>VLOOKUP(C108,Richtungsmatrix!$A$2:$E$133,5,FALSE)</f>
        <v>vertikal</v>
      </c>
      <c r="AK108" s="24" t="s">
        <v>296</v>
      </c>
      <c r="AL108" s="24" t="s">
        <v>123</v>
      </c>
      <c r="AM108" s="44" t="s">
        <v>1217</v>
      </c>
      <c r="AN108" s="34">
        <v>42123</v>
      </c>
      <c r="AO108" s="51"/>
      <c r="AP108" s="33">
        <v>42113</v>
      </c>
      <c r="AQ108" s="37">
        <v>693.33</v>
      </c>
      <c r="AR108" s="47">
        <v>49.580000000000005</v>
      </c>
      <c r="AS108" s="33">
        <v>42121</v>
      </c>
      <c r="AT108" s="35">
        <v>688.84</v>
      </c>
      <c r="AU108" s="39">
        <v>48.63</v>
      </c>
      <c r="AV108" s="33">
        <v>42122</v>
      </c>
      <c r="AW108" s="35">
        <v>683.23</v>
      </c>
      <c r="AX108" s="39">
        <v>48.29</v>
      </c>
      <c r="AY108" s="33">
        <v>42124</v>
      </c>
      <c r="AZ108" s="36">
        <v>647.02</v>
      </c>
      <c r="BA108" s="48">
        <v>48.89</v>
      </c>
      <c r="BB108" s="33">
        <v>42125</v>
      </c>
      <c r="BC108" s="35">
        <v>667.23</v>
      </c>
      <c r="BD108" s="39">
        <v>48.84</v>
      </c>
      <c r="BE108" s="33">
        <v>42133</v>
      </c>
      <c r="BF108" s="35">
        <v>671.44</v>
      </c>
      <c r="BG108" s="39">
        <v>50.28</v>
      </c>
      <c r="BH108" s="40">
        <f t="shared" si="49"/>
        <v>-3.1572267174361346E-2</v>
      </c>
      <c r="BI108" s="40">
        <f t="shared" si="50"/>
        <v>-3.1371581208989086E-2</v>
      </c>
      <c r="BJ108" s="40">
        <f t="shared" si="51"/>
        <v>-5.299825827320237E-2</v>
      </c>
      <c r="BK108" s="40">
        <f t="shared" si="52"/>
        <v>1.411859620814826E-2</v>
      </c>
      <c r="BL108" s="40">
        <f t="shared" si="53"/>
        <v>4.3183220234424002E-3</v>
      </c>
      <c r="BM108" s="40">
        <f t="shared" si="54"/>
        <v>1.2424932698281266E-2</v>
      </c>
      <c r="BN108" s="42">
        <f t="shared" si="55"/>
        <v>-4.5690863382509606E-2</v>
      </c>
      <c r="BO108" s="52">
        <v>103</v>
      </c>
      <c r="BP108" s="42">
        <f t="shared" si="56"/>
        <v>-3.5689903232431486E-2</v>
      </c>
      <c r="BQ108" s="52">
        <v>111</v>
      </c>
      <c r="BR108" s="42">
        <f t="shared" si="57"/>
        <v>-6.5423190971483636E-2</v>
      </c>
      <c r="BS108" s="52">
        <v>127</v>
      </c>
      <c r="BT108" s="50" t="str">
        <f t="shared" si="44"/>
        <v>vertikal</v>
      </c>
      <c r="BU108" s="52">
        <f t="shared" si="45"/>
        <v>-16</v>
      </c>
    </row>
    <row r="109" spans="1:73" ht="23" customHeight="1">
      <c r="A109" s="16" t="s">
        <v>278</v>
      </c>
      <c r="B109" s="32">
        <v>1909067614</v>
      </c>
      <c r="C109" s="23">
        <v>3030029320</v>
      </c>
      <c r="D109" s="33">
        <v>41788</v>
      </c>
      <c r="E109" s="33">
        <v>41788</v>
      </c>
      <c r="F109" s="33">
        <v>41673</v>
      </c>
      <c r="G109" s="16" t="s">
        <v>279</v>
      </c>
      <c r="H109" s="16" t="s">
        <v>77</v>
      </c>
      <c r="I109" s="16" t="s">
        <v>282</v>
      </c>
      <c r="J109" s="16" t="s">
        <v>283</v>
      </c>
      <c r="K109" s="16" t="s">
        <v>284</v>
      </c>
      <c r="L109" s="13" t="str">
        <f t="shared" si="46"/>
        <v>303</v>
      </c>
      <c r="M109" s="16" t="s">
        <v>285</v>
      </c>
      <c r="N109" s="16" t="s">
        <v>287</v>
      </c>
      <c r="O109" s="16" t="s">
        <v>182</v>
      </c>
      <c r="P109" s="16" t="s">
        <v>280</v>
      </c>
      <c r="Q109" s="16" t="s">
        <v>98</v>
      </c>
      <c r="R109" s="16" t="s">
        <v>281</v>
      </c>
      <c r="S109" s="16" t="s">
        <v>286</v>
      </c>
      <c r="T109" s="16" t="s">
        <v>103</v>
      </c>
      <c r="U109" s="13" t="str">
        <f t="shared" si="47"/>
        <v>293</v>
      </c>
      <c r="V109" s="16" t="s">
        <v>104</v>
      </c>
      <c r="W109" s="16" t="s">
        <v>70</v>
      </c>
      <c r="X109" s="16" t="s">
        <v>71</v>
      </c>
      <c r="Y109" s="26">
        <v>473000</v>
      </c>
      <c r="Z109" s="17">
        <v>3614631.3532618</v>
      </c>
      <c r="AA109" s="17">
        <v>1161249.4213121501</v>
      </c>
      <c r="AB109" s="18" t="s">
        <v>72</v>
      </c>
      <c r="AC109" s="18" t="s">
        <v>72</v>
      </c>
      <c r="AD109" s="18" t="s">
        <v>72</v>
      </c>
      <c r="AE109" s="18" t="s">
        <v>72</v>
      </c>
      <c r="AF109" s="17">
        <v>93331.594912331493</v>
      </c>
      <c r="AG109" s="17">
        <v>93944.185969112601</v>
      </c>
      <c r="AH109" s="18" t="s">
        <v>72</v>
      </c>
      <c r="AI109" s="29">
        <f t="shared" si="48"/>
        <v>0.13085705118259722</v>
      </c>
      <c r="AJ109" s="21" t="str">
        <f>VLOOKUP(C109,Richtungsmatrix!$A$2:$E$133,5,FALSE)</f>
        <v>lateral</v>
      </c>
      <c r="AK109" s="24" t="s">
        <v>287</v>
      </c>
      <c r="AL109" s="24" t="s">
        <v>182</v>
      </c>
      <c r="AM109" s="50" t="s">
        <v>1220</v>
      </c>
      <c r="AN109" s="34">
        <v>41788</v>
      </c>
      <c r="AO109" s="51"/>
      <c r="AP109" s="33">
        <v>41778</v>
      </c>
      <c r="AQ109" s="37">
        <v>559.07000000000005</v>
      </c>
      <c r="AR109" s="47">
        <v>0.75</v>
      </c>
      <c r="AS109" s="33">
        <v>41786</v>
      </c>
      <c r="AT109" s="35">
        <v>533.19000000000005</v>
      </c>
      <c r="AU109" s="39">
        <v>0.76</v>
      </c>
      <c r="AV109" s="33">
        <v>41787</v>
      </c>
      <c r="AW109" s="35">
        <v>538.52</v>
      </c>
      <c r="AX109" s="39">
        <v>0.76</v>
      </c>
      <c r="AY109" s="33">
        <v>41789</v>
      </c>
      <c r="AZ109" s="36">
        <v>535.86</v>
      </c>
      <c r="BA109" s="48">
        <v>0.77</v>
      </c>
      <c r="BB109" s="33">
        <v>41790</v>
      </c>
      <c r="BC109" s="35">
        <v>535.86</v>
      </c>
      <c r="BD109" s="39">
        <v>0.77</v>
      </c>
      <c r="BE109" s="33">
        <v>41798</v>
      </c>
      <c r="BF109" s="35">
        <v>521.01</v>
      </c>
      <c r="BG109" s="39">
        <v>0.76</v>
      </c>
      <c r="BH109" s="40">
        <f t="shared" si="49"/>
        <v>-6.8077342729890855E-2</v>
      </c>
      <c r="BI109" s="40">
        <f t="shared" si="50"/>
        <v>5.0075957913688907E-3</v>
      </c>
      <c r="BJ109" s="40">
        <f t="shared" si="51"/>
        <v>-4.9394637153680199E-3</v>
      </c>
      <c r="BK109" s="40">
        <f t="shared" si="52"/>
        <v>1.3333333333333419E-2</v>
      </c>
      <c r="BL109" s="40">
        <f t="shared" si="53"/>
        <v>1.3157894736842035E-2</v>
      </c>
      <c r="BM109" s="40">
        <f t="shared" si="54"/>
        <v>1.3157894736842035E-2</v>
      </c>
      <c r="BN109" s="42">
        <f t="shared" si="55"/>
        <v>-8.1410676063224274E-2</v>
      </c>
      <c r="BO109" s="52">
        <v>113</v>
      </c>
      <c r="BP109" s="42">
        <f t="shared" si="56"/>
        <v>-8.1502989454731445E-3</v>
      </c>
      <c r="BQ109" s="52">
        <v>80</v>
      </c>
      <c r="BR109" s="42">
        <f t="shared" si="57"/>
        <v>-1.8097358452210055E-2</v>
      </c>
      <c r="BS109" s="52">
        <v>97</v>
      </c>
      <c r="BT109" s="50" t="str">
        <f t="shared" si="44"/>
        <v>lateral</v>
      </c>
      <c r="BU109" s="52">
        <f t="shared" si="45"/>
        <v>-17</v>
      </c>
    </row>
    <row r="110" spans="1:73" ht="23" customHeight="1">
      <c r="A110" s="13" t="s">
        <v>974</v>
      </c>
      <c r="B110" s="31">
        <v>1909197793</v>
      </c>
      <c r="C110" s="23">
        <v>8292029320</v>
      </c>
      <c r="D110" s="33">
        <v>42041</v>
      </c>
      <c r="E110" s="33">
        <v>42041</v>
      </c>
      <c r="F110" s="33">
        <v>42041</v>
      </c>
      <c r="G110" s="13" t="s">
        <v>975</v>
      </c>
      <c r="H110" s="13" t="s">
        <v>128</v>
      </c>
      <c r="I110" s="13" t="s">
        <v>977</v>
      </c>
      <c r="J110" s="13" t="s">
        <v>978</v>
      </c>
      <c r="K110" s="13" t="s">
        <v>979</v>
      </c>
      <c r="L110" s="13" t="str">
        <f t="shared" si="46"/>
        <v>829</v>
      </c>
      <c r="M110" s="13" t="s">
        <v>980</v>
      </c>
      <c r="N110" s="13" t="s">
        <v>981</v>
      </c>
      <c r="O110" s="13" t="s">
        <v>135</v>
      </c>
      <c r="P110" s="13" t="s">
        <v>976</v>
      </c>
      <c r="Q110" s="13" t="s">
        <v>98</v>
      </c>
      <c r="R110" s="19"/>
      <c r="S110" s="13" t="s">
        <v>361</v>
      </c>
      <c r="T110" s="13" t="s">
        <v>103</v>
      </c>
      <c r="U110" s="13" t="str">
        <f t="shared" si="47"/>
        <v>293</v>
      </c>
      <c r="V110" s="13" t="s">
        <v>104</v>
      </c>
      <c r="W110" s="13" t="s">
        <v>70</v>
      </c>
      <c r="X110" s="13" t="s">
        <v>71</v>
      </c>
      <c r="Y110" s="15">
        <v>4138.83</v>
      </c>
      <c r="Z110" s="15">
        <v>6117626.1649241596</v>
      </c>
      <c r="AA110" s="14" t="s">
        <v>72</v>
      </c>
      <c r="AB110" s="14" t="s">
        <v>72</v>
      </c>
      <c r="AC110" s="14" t="s">
        <v>72</v>
      </c>
      <c r="AD110" s="14" t="s">
        <v>72</v>
      </c>
      <c r="AE110" s="14" t="s">
        <v>72</v>
      </c>
      <c r="AF110" s="14" t="s">
        <v>72</v>
      </c>
      <c r="AG110" s="14" t="s">
        <v>72</v>
      </c>
      <c r="AH110" s="14" t="s">
        <v>72</v>
      </c>
      <c r="AI110" s="29">
        <f t="shared" si="48"/>
        <v>6.7654182985718765E-4</v>
      </c>
      <c r="AJ110" s="21" t="str">
        <f>VLOOKUP(C110,Richtungsmatrix!$A$2:$E$133,5,FALSE)</f>
        <v>lateral</v>
      </c>
      <c r="AK110" s="24" t="s">
        <v>981</v>
      </c>
      <c r="AL110" s="24" t="s">
        <v>135</v>
      </c>
      <c r="AM110" s="43" t="s">
        <v>1219</v>
      </c>
      <c r="AN110" s="34">
        <v>42041</v>
      </c>
      <c r="AO110" s="51"/>
      <c r="AP110" s="33">
        <v>42031</v>
      </c>
      <c r="AQ110" s="37">
        <v>4075.29</v>
      </c>
      <c r="AR110" s="47">
        <v>14773.460000000001</v>
      </c>
      <c r="AS110" s="33">
        <v>42039</v>
      </c>
      <c r="AT110" s="35">
        <v>4133.8599999999997</v>
      </c>
      <c r="AU110" s="39">
        <v>15027.51</v>
      </c>
      <c r="AV110" s="33">
        <v>42040</v>
      </c>
      <c r="AW110" s="35">
        <v>4174.6099999999997</v>
      </c>
      <c r="AX110" s="39">
        <v>15031.11</v>
      </c>
      <c r="AY110" s="33">
        <v>42042</v>
      </c>
      <c r="AZ110" s="36">
        <v>4227.1400000000003</v>
      </c>
      <c r="BA110" s="48">
        <v>15149.54</v>
      </c>
      <c r="BB110" s="33">
        <v>42043</v>
      </c>
      <c r="BC110" s="35">
        <v>4227.1400000000003</v>
      </c>
      <c r="BD110" s="39">
        <v>15149.54</v>
      </c>
      <c r="BE110" s="33">
        <v>42051</v>
      </c>
      <c r="BF110" s="35">
        <v>4156.79</v>
      </c>
      <c r="BG110" s="39">
        <v>15281.86</v>
      </c>
      <c r="BH110" s="40">
        <f t="shared" si="49"/>
        <v>1.9998576788400335E-2</v>
      </c>
      <c r="BI110" s="40">
        <f t="shared" si="50"/>
        <v>2.2564866734722688E-2</v>
      </c>
      <c r="BJ110" s="40">
        <f t="shared" si="51"/>
        <v>1.2583211365852387E-2</v>
      </c>
      <c r="BK110" s="40">
        <f t="shared" si="52"/>
        <v>3.4413062342876888E-2</v>
      </c>
      <c r="BL110" s="40">
        <f t="shared" si="53"/>
        <v>8.1204404455561541E-3</v>
      </c>
      <c r="BM110" s="40">
        <f t="shared" si="54"/>
        <v>7.8789923032962506E-3</v>
      </c>
      <c r="BN110" s="42">
        <f t="shared" si="55"/>
        <v>-1.4414485554476553E-2</v>
      </c>
      <c r="BO110" s="52">
        <v>79</v>
      </c>
      <c r="BP110" s="42">
        <f t="shared" si="56"/>
        <v>1.4444426289166534E-2</v>
      </c>
      <c r="BQ110" s="52">
        <v>50</v>
      </c>
      <c r="BR110" s="42">
        <f t="shared" si="57"/>
        <v>4.7042190625561364E-3</v>
      </c>
      <c r="BS110" s="52">
        <v>70</v>
      </c>
      <c r="BT110" s="50" t="str">
        <f t="shared" si="44"/>
        <v>lateral</v>
      </c>
      <c r="BU110" s="52">
        <f t="shared" si="45"/>
        <v>-20</v>
      </c>
    </row>
    <row r="111" spans="1:73" ht="23" customHeight="1">
      <c r="A111" s="16" t="s">
        <v>966</v>
      </c>
      <c r="B111" s="32">
        <v>1909591765</v>
      </c>
      <c r="C111" s="23">
        <v>2932025110</v>
      </c>
      <c r="D111" s="33">
        <v>42897</v>
      </c>
      <c r="E111" s="33">
        <v>42897</v>
      </c>
      <c r="F111" s="33">
        <v>42897</v>
      </c>
      <c r="G111" s="16" t="s">
        <v>967</v>
      </c>
      <c r="H111" s="16" t="s">
        <v>354</v>
      </c>
      <c r="I111" s="16" t="s">
        <v>970</v>
      </c>
      <c r="J111" s="16" t="s">
        <v>971</v>
      </c>
      <c r="K111" s="16" t="s">
        <v>103</v>
      </c>
      <c r="L111" s="13" t="str">
        <f t="shared" si="46"/>
        <v>293</v>
      </c>
      <c r="M111" s="16" t="s">
        <v>104</v>
      </c>
      <c r="N111" s="16" t="s">
        <v>973</v>
      </c>
      <c r="O111" s="16" t="s">
        <v>365</v>
      </c>
      <c r="P111" s="16" t="s">
        <v>968</v>
      </c>
      <c r="Q111" s="16" t="s">
        <v>354</v>
      </c>
      <c r="R111" s="16" t="s">
        <v>969</v>
      </c>
      <c r="S111" s="16" t="s">
        <v>972</v>
      </c>
      <c r="T111" s="16" t="s">
        <v>855</v>
      </c>
      <c r="U111" s="13" t="str">
        <f t="shared" si="47"/>
        <v>251</v>
      </c>
      <c r="V111" s="16" t="s">
        <v>856</v>
      </c>
      <c r="W111" s="16" t="s">
        <v>70</v>
      </c>
      <c r="X111" s="16" t="s">
        <v>71</v>
      </c>
      <c r="Y111" s="26">
        <v>5000</v>
      </c>
      <c r="Z111" s="18" t="s">
        <v>72</v>
      </c>
      <c r="AA111" s="18" t="s">
        <v>72</v>
      </c>
      <c r="AB111" s="18" t="s">
        <v>72</v>
      </c>
      <c r="AC111" s="18" t="s">
        <v>72</v>
      </c>
      <c r="AD111" s="18" t="s">
        <v>72</v>
      </c>
      <c r="AE111" s="18" t="s">
        <v>72</v>
      </c>
      <c r="AF111" s="17">
        <v>105503.019</v>
      </c>
      <c r="AG111" s="17">
        <v>16511.585999999999</v>
      </c>
      <c r="AH111" s="17">
        <v>10618.75</v>
      </c>
      <c r="AI111" s="29" t="e">
        <f t="shared" si="48"/>
        <v>#VALUE!</v>
      </c>
      <c r="AJ111" s="21" t="str">
        <f>VLOOKUP(C111,Richtungsmatrix!$A$2:$E$133,5,FALSE)</f>
        <v>vertikal</v>
      </c>
      <c r="AK111" s="24" t="s">
        <v>973</v>
      </c>
      <c r="AL111" s="24" t="s">
        <v>365</v>
      </c>
      <c r="AM111" s="50" t="s">
        <v>1206</v>
      </c>
      <c r="AN111" s="34">
        <v>42897</v>
      </c>
      <c r="AO111" s="51"/>
      <c r="AP111" s="33">
        <v>42887</v>
      </c>
      <c r="AQ111" s="37">
        <v>107.66</v>
      </c>
      <c r="AR111" s="47">
        <v>10891.6</v>
      </c>
      <c r="AS111" s="33">
        <v>42895</v>
      </c>
      <c r="AT111" s="35">
        <v>112.15</v>
      </c>
      <c r="AU111" s="39">
        <v>10947.2</v>
      </c>
      <c r="AV111" s="33">
        <v>42896</v>
      </c>
      <c r="AW111" s="35">
        <v>112.15</v>
      </c>
      <c r="AX111" s="39">
        <v>10947.2</v>
      </c>
      <c r="AY111" s="33">
        <v>42898</v>
      </c>
      <c r="AZ111" s="36">
        <v>110.65</v>
      </c>
      <c r="BA111" s="48">
        <v>10929.7</v>
      </c>
      <c r="BB111" s="33">
        <v>42899</v>
      </c>
      <c r="BC111" s="35">
        <v>110.97</v>
      </c>
      <c r="BD111" s="39">
        <v>10872.6</v>
      </c>
      <c r="BE111" s="33">
        <v>42907</v>
      </c>
      <c r="BF111" s="35">
        <v>111.78</v>
      </c>
      <c r="BG111" s="39">
        <v>10721.9</v>
      </c>
      <c r="BH111" s="40">
        <f t="shared" si="49"/>
        <v>3.8268623444176253E-2</v>
      </c>
      <c r="BI111" s="40">
        <f t="shared" si="50"/>
        <v>-1.0521622826571653E-2</v>
      </c>
      <c r="BJ111" s="40">
        <f t="shared" si="51"/>
        <v>-1.3374944271065559E-2</v>
      </c>
      <c r="BK111" s="40">
        <f t="shared" si="52"/>
        <v>-1.5580814572698332E-2</v>
      </c>
      <c r="BL111" s="40">
        <f t="shared" si="53"/>
        <v>-6.8145279158141614E-3</v>
      </c>
      <c r="BM111" s="40">
        <f t="shared" si="54"/>
        <v>-1.5985822858812782E-3</v>
      </c>
      <c r="BN111" s="42">
        <f t="shared" si="55"/>
        <v>5.3849438016874585E-2</v>
      </c>
      <c r="BO111" s="52">
        <v>38</v>
      </c>
      <c r="BP111" s="42">
        <f t="shared" si="56"/>
        <v>-3.7070949107574913E-3</v>
      </c>
      <c r="BQ111" s="52">
        <v>70</v>
      </c>
      <c r="BR111" s="42">
        <f t="shared" si="57"/>
        <v>-1.177636198518428E-2</v>
      </c>
      <c r="BS111" s="52">
        <v>90</v>
      </c>
      <c r="BT111" s="50" t="str">
        <f t="shared" si="44"/>
        <v>vertikal</v>
      </c>
      <c r="BU111" s="52">
        <f t="shared" si="45"/>
        <v>-20</v>
      </c>
    </row>
    <row r="112" spans="1:73" ht="33.5" customHeight="1">
      <c r="A112" s="13" t="s">
        <v>1022</v>
      </c>
      <c r="B112" s="31">
        <v>1633120838</v>
      </c>
      <c r="C112" s="23">
        <v>2910077320</v>
      </c>
      <c r="D112" s="33">
        <v>41344</v>
      </c>
      <c r="E112" s="33">
        <v>41351</v>
      </c>
      <c r="F112" s="33">
        <v>41344</v>
      </c>
      <c r="G112" s="13" t="s">
        <v>1023</v>
      </c>
      <c r="H112" s="13" t="s">
        <v>802</v>
      </c>
      <c r="I112" s="13" t="s">
        <v>1025</v>
      </c>
      <c r="J112" s="13" t="s">
        <v>1026</v>
      </c>
      <c r="K112" s="13" t="s">
        <v>73</v>
      </c>
      <c r="L112" s="13" t="str">
        <f t="shared" si="46"/>
        <v>291</v>
      </c>
      <c r="M112" s="13" t="s">
        <v>74</v>
      </c>
      <c r="N112" s="13" t="s">
        <v>1028</v>
      </c>
      <c r="O112" s="13" t="s">
        <v>1029</v>
      </c>
      <c r="P112" s="13" t="s">
        <v>1024</v>
      </c>
      <c r="Q112" s="13" t="s">
        <v>802</v>
      </c>
      <c r="R112" s="19"/>
      <c r="S112" s="13" t="s">
        <v>1027</v>
      </c>
      <c r="T112" s="13" t="s">
        <v>1031</v>
      </c>
      <c r="U112" s="13" t="str">
        <f t="shared" si="47"/>
        <v>773</v>
      </c>
      <c r="V112" s="13" t="s">
        <v>1030</v>
      </c>
      <c r="W112" s="13" t="s">
        <v>70</v>
      </c>
      <c r="X112" s="13" t="s">
        <v>71</v>
      </c>
      <c r="Y112" s="15">
        <v>2519.83</v>
      </c>
      <c r="Z112" s="15">
        <v>6817.7305679684896</v>
      </c>
      <c r="AA112" s="15">
        <v>10381.8002713841</v>
      </c>
      <c r="AB112" s="15">
        <v>8597.3750659841808</v>
      </c>
      <c r="AC112" s="15">
        <v>-488.22050484446697</v>
      </c>
      <c r="AD112" s="15">
        <v>-26.759472083950001</v>
      </c>
      <c r="AE112" s="15">
        <v>-228.997058467187</v>
      </c>
      <c r="AF112" s="15">
        <v>-474.33533452320199</v>
      </c>
      <c r="AG112" s="15">
        <v>665.23547423651303</v>
      </c>
      <c r="AH112" s="15">
        <v>645.27465699862296</v>
      </c>
      <c r="AI112" s="29">
        <f t="shared" si="48"/>
        <v>0.36959952800699269</v>
      </c>
      <c r="AJ112" s="21" t="str">
        <f>VLOOKUP(C112,Richtungsmatrix!$A$2:$E$133,5,FALSE)</f>
        <v>lateral</v>
      </c>
      <c r="AK112" s="24" t="s">
        <v>1028</v>
      </c>
      <c r="AL112" s="24" t="s">
        <v>1029</v>
      </c>
      <c r="AM112" s="50" t="s">
        <v>1208</v>
      </c>
      <c r="AN112" s="34">
        <v>41344</v>
      </c>
      <c r="AO112" s="51"/>
      <c r="AP112" s="33">
        <v>41334</v>
      </c>
      <c r="AQ112" s="37">
        <v>32.549999999999997</v>
      </c>
      <c r="AR112" s="47">
        <v>1636.47</v>
      </c>
      <c r="AS112" s="33">
        <v>41342</v>
      </c>
      <c r="AT112" s="35">
        <v>33.46</v>
      </c>
      <c r="AU112" s="39">
        <v>1650.69</v>
      </c>
      <c r="AV112" s="33">
        <v>41343</v>
      </c>
      <c r="AW112" s="35">
        <v>33.46</v>
      </c>
      <c r="AX112" s="39">
        <v>1650.69</v>
      </c>
      <c r="AY112" s="33">
        <v>41345</v>
      </c>
      <c r="AZ112" s="36">
        <v>31.650000000000002</v>
      </c>
      <c r="BA112" s="48">
        <v>1661.7</v>
      </c>
      <c r="BB112" s="33">
        <v>41346</v>
      </c>
      <c r="BC112" s="35">
        <v>32.549999999999997</v>
      </c>
      <c r="BD112" s="39">
        <v>1653.47</v>
      </c>
      <c r="BE112" s="33">
        <v>41354</v>
      </c>
      <c r="BF112" s="35">
        <v>30.740000000000002</v>
      </c>
      <c r="BG112" s="39">
        <v>1632.5900000000001</v>
      </c>
      <c r="BH112" s="40">
        <f t="shared" si="49"/>
        <v>-5.5606758832565162E-2</v>
      </c>
      <c r="BI112" s="40">
        <f t="shared" si="50"/>
        <v>-2.7196652719665426E-2</v>
      </c>
      <c r="BJ112" s="40">
        <f t="shared" si="51"/>
        <v>-5.4094441123729742E-2</v>
      </c>
      <c r="BK112" s="40">
        <f t="shared" si="52"/>
        <v>-2.3709569989061041E-3</v>
      </c>
      <c r="BL112" s="40">
        <f t="shared" si="53"/>
        <v>1.6841442063622036E-3</v>
      </c>
      <c r="BM112" s="40">
        <f t="shared" si="54"/>
        <v>6.6699380259165331E-3</v>
      </c>
      <c r="BN112" s="42">
        <f t="shared" si="55"/>
        <v>-5.3235801833659058E-2</v>
      </c>
      <c r="BO112" s="52">
        <v>105</v>
      </c>
      <c r="BP112" s="42">
        <f t="shared" si="56"/>
        <v>-2.888079692602763E-2</v>
      </c>
      <c r="BQ112" s="52">
        <v>104</v>
      </c>
      <c r="BR112" s="42">
        <f t="shared" si="57"/>
        <v>-6.0764379149646275E-2</v>
      </c>
      <c r="BS112" s="52">
        <v>124</v>
      </c>
      <c r="BT112" s="50" t="str">
        <f t="shared" si="44"/>
        <v>lateral</v>
      </c>
      <c r="BU112" s="52">
        <f t="shared" si="45"/>
        <v>-20</v>
      </c>
    </row>
    <row r="113" spans="1:73" ht="23" customHeight="1">
      <c r="A113" s="13" t="s">
        <v>412</v>
      </c>
      <c r="B113" s="31">
        <v>1907064564</v>
      </c>
      <c r="C113" s="23">
        <v>2910029201</v>
      </c>
      <c r="D113" s="33">
        <v>41901</v>
      </c>
      <c r="E113" s="33">
        <v>42234</v>
      </c>
      <c r="F113" s="33">
        <v>41901</v>
      </c>
      <c r="G113" s="13" t="s">
        <v>148</v>
      </c>
      <c r="H113" s="13" t="s">
        <v>149</v>
      </c>
      <c r="I113" s="13" t="s">
        <v>152</v>
      </c>
      <c r="J113" s="13" t="s">
        <v>153</v>
      </c>
      <c r="K113" s="13" t="s">
        <v>73</v>
      </c>
      <c r="L113" s="13" t="str">
        <f t="shared" si="46"/>
        <v>291</v>
      </c>
      <c r="M113" s="13" t="s">
        <v>74</v>
      </c>
      <c r="N113" s="13" t="s">
        <v>155</v>
      </c>
      <c r="O113" s="13" t="s">
        <v>156</v>
      </c>
      <c r="P113" s="13" t="s">
        <v>413</v>
      </c>
      <c r="Q113" s="13" t="s">
        <v>290</v>
      </c>
      <c r="R113" s="13" t="s">
        <v>415</v>
      </c>
      <c r="S113" s="13" t="s">
        <v>189</v>
      </c>
      <c r="T113" s="13" t="s">
        <v>86</v>
      </c>
      <c r="U113" s="13" t="str">
        <f t="shared" si="47"/>
        <v>292</v>
      </c>
      <c r="V113" s="13" t="s">
        <v>85</v>
      </c>
      <c r="W113" s="13" t="s">
        <v>414</v>
      </c>
      <c r="X113" s="13" t="s">
        <v>71</v>
      </c>
      <c r="Y113" s="25">
        <v>72565</v>
      </c>
      <c r="Z113" s="15">
        <v>12857862.9986238</v>
      </c>
      <c r="AA113" s="15">
        <v>17347720.7320677</v>
      </c>
      <c r="AB113" s="15">
        <v>11396757.9945242</v>
      </c>
      <c r="AC113" s="15">
        <v>1196186.09352748</v>
      </c>
      <c r="AD113" s="15">
        <v>599258.32786612306</v>
      </c>
      <c r="AE113" s="15">
        <v>494063.90766067099</v>
      </c>
      <c r="AF113" s="15">
        <v>331367.55179792299</v>
      </c>
      <c r="AG113" s="15">
        <v>380626.54148696997</v>
      </c>
      <c r="AH113" s="15">
        <v>424005.17591054901</v>
      </c>
      <c r="AI113" s="29">
        <f t="shared" si="48"/>
        <v>5.643628339154552E-3</v>
      </c>
      <c r="AJ113" s="21" t="str">
        <f>VLOOKUP(C113,Richtungsmatrix!$A$2:$E$133,5,FALSE)</f>
        <v>vertikal</v>
      </c>
      <c r="AK113" s="24" t="s">
        <v>155</v>
      </c>
      <c r="AL113" s="24" t="s">
        <v>156</v>
      </c>
      <c r="AM113" s="50" t="s">
        <v>1223</v>
      </c>
      <c r="AN113" s="34">
        <v>41901</v>
      </c>
      <c r="AO113" s="51"/>
      <c r="AP113" s="33">
        <v>41891</v>
      </c>
      <c r="AQ113" s="37">
        <v>5509.75</v>
      </c>
      <c r="AR113" s="47">
        <v>1305.4100000000001</v>
      </c>
      <c r="AS113" s="33">
        <v>41899</v>
      </c>
      <c r="AT113" s="35">
        <v>5488.35</v>
      </c>
      <c r="AU113" s="39">
        <v>1312.52</v>
      </c>
      <c r="AV113" s="33">
        <v>41900</v>
      </c>
      <c r="AW113" s="35">
        <v>5584.64</v>
      </c>
      <c r="AX113" s="39">
        <v>1315.97</v>
      </c>
      <c r="AY113" s="33">
        <v>41902</v>
      </c>
      <c r="AZ113" s="36">
        <v>5670.2300000000005</v>
      </c>
      <c r="BA113" s="48">
        <v>1324.34</v>
      </c>
      <c r="BB113" s="33">
        <v>41903</v>
      </c>
      <c r="BC113" s="35">
        <v>5670.2300000000005</v>
      </c>
      <c r="BD113" s="39">
        <v>1324.34</v>
      </c>
      <c r="BE113" s="33">
        <v>41911</v>
      </c>
      <c r="BF113" s="35">
        <v>5788.01</v>
      </c>
      <c r="BG113" s="39">
        <v>1340.49</v>
      </c>
      <c r="BH113" s="40">
        <f t="shared" si="49"/>
        <v>5.050319887472221E-2</v>
      </c>
      <c r="BI113" s="40">
        <f t="shared" si="50"/>
        <v>3.3139285942040964E-2</v>
      </c>
      <c r="BJ113" s="40">
        <f t="shared" si="51"/>
        <v>1.5325965505386119E-2</v>
      </c>
      <c r="BK113" s="40">
        <f t="shared" si="52"/>
        <v>2.6872783263495625E-2</v>
      </c>
      <c r="BL113" s="40">
        <f t="shared" si="53"/>
        <v>9.0055770578734151E-3</v>
      </c>
      <c r="BM113" s="40">
        <f t="shared" si="54"/>
        <v>6.3603273630856716E-3</v>
      </c>
      <c r="BN113" s="42">
        <f t="shared" si="55"/>
        <v>2.3630415611226585E-2</v>
      </c>
      <c r="BO113" s="52">
        <v>55</v>
      </c>
      <c r="BP113" s="42">
        <f t="shared" si="56"/>
        <v>2.4133708884167548E-2</v>
      </c>
      <c r="BQ113" s="52">
        <v>40</v>
      </c>
      <c r="BR113" s="42">
        <f t="shared" si="57"/>
        <v>8.9656381423004472E-3</v>
      </c>
      <c r="BS113" s="52">
        <v>61</v>
      </c>
      <c r="BT113" s="50" t="str">
        <f t="shared" si="44"/>
        <v>vertikal</v>
      </c>
      <c r="BU113" s="52">
        <f t="shared" si="45"/>
        <v>-21</v>
      </c>
    </row>
    <row r="114" spans="1:73" ht="23" customHeight="1">
      <c r="A114" s="16" t="s">
        <v>726</v>
      </c>
      <c r="B114" s="32">
        <v>1907026009</v>
      </c>
      <c r="C114" s="23">
        <v>2910028990</v>
      </c>
      <c r="D114" s="33">
        <v>41578</v>
      </c>
      <c r="E114" s="33">
        <v>41578</v>
      </c>
      <c r="F114" s="33">
        <v>41578</v>
      </c>
      <c r="G114" s="16" t="s">
        <v>727</v>
      </c>
      <c r="H114" s="16" t="s">
        <v>77</v>
      </c>
      <c r="I114" s="16" t="s">
        <v>731</v>
      </c>
      <c r="J114" s="16" t="s">
        <v>81</v>
      </c>
      <c r="K114" s="16" t="s">
        <v>73</v>
      </c>
      <c r="L114" s="13" t="str">
        <f t="shared" si="46"/>
        <v>291</v>
      </c>
      <c r="M114" s="16" t="s">
        <v>74</v>
      </c>
      <c r="N114" s="16" t="s">
        <v>733</v>
      </c>
      <c r="O114" s="16" t="s">
        <v>182</v>
      </c>
      <c r="P114" s="16" t="s">
        <v>728</v>
      </c>
      <c r="Q114" s="16" t="s">
        <v>77</v>
      </c>
      <c r="R114" s="16" t="s">
        <v>730</v>
      </c>
      <c r="S114" s="16" t="s">
        <v>732</v>
      </c>
      <c r="T114" s="16" t="s">
        <v>363</v>
      </c>
      <c r="U114" s="13" t="str">
        <f t="shared" si="47"/>
        <v>289</v>
      </c>
      <c r="V114" s="16" t="s">
        <v>364</v>
      </c>
      <c r="W114" s="16" t="s">
        <v>729</v>
      </c>
      <c r="X114" s="16" t="s">
        <v>71</v>
      </c>
      <c r="Y114" s="27">
        <v>20678.84</v>
      </c>
      <c r="Z114" s="17">
        <v>2171377.28355275</v>
      </c>
      <c r="AA114" s="17">
        <v>3110803.7553359899</v>
      </c>
      <c r="AB114" s="17">
        <v>2083940.4539842501</v>
      </c>
      <c r="AC114" s="18" t="s">
        <v>72</v>
      </c>
      <c r="AD114" s="18" t="s">
        <v>72</v>
      </c>
      <c r="AE114" s="18" t="s">
        <v>72</v>
      </c>
      <c r="AF114" s="17">
        <v>1105.5147665562699</v>
      </c>
      <c r="AG114" s="17">
        <v>-1424.8060426540301</v>
      </c>
      <c r="AH114" s="17">
        <v>-54613.645223517698</v>
      </c>
      <c r="AI114" s="29">
        <f t="shared" si="48"/>
        <v>9.5233749365590814E-3</v>
      </c>
      <c r="AJ114" s="21" t="str">
        <f>VLOOKUP(C114,Richtungsmatrix!$A$2:$E$133,5,FALSE)</f>
        <v>lateral</v>
      </c>
      <c r="AK114" s="24" t="s">
        <v>733</v>
      </c>
      <c r="AL114" s="24" t="s">
        <v>182</v>
      </c>
      <c r="AM114" s="50" t="s">
        <v>1220</v>
      </c>
      <c r="AN114" s="34">
        <v>41578</v>
      </c>
      <c r="AO114" s="51"/>
      <c r="AP114" s="33">
        <v>41568</v>
      </c>
      <c r="AQ114" s="37">
        <v>191.34</v>
      </c>
      <c r="AR114" s="47">
        <v>0.89</v>
      </c>
      <c r="AS114" s="33">
        <v>41576</v>
      </c>
      <c r="AT114" s="35">
        <v>170.65</v>
      </c>
      <c r="AU114" s="39">
        <v>0.87</v>
      </c>
      <c r="AV114" s="33">
        <v>41577</v>
      </c>
      <c r="AW114" s="35">
        <v>173.58</v>
      </c>
      <c r="AX114" s="39">
        <v>0.87</v>
      </c>
      <c r="AY114" s="33">
        <v>41579</v>
      </c>
      <c r="AZ114" s="36">
        <v>169.75</v>
      </c>
      <c r="BA114" s="48">
        <v>0.88</v>
      </c>
      <c r="BB114" s="33">
        <v>41580</v>
      </c>
      <c r="BC114" s="35">
        <v>169.75</v>
      </c>
      <c r="BD114" s="39">
        <v>0.88</v>
      </c>
      <c r="BE114" s="33">
        <v>41588</v>
      </c>
      <c r="BF114" s="35">
        <v>155.32</v>
      </c>
      <c r="BG114" s="39">
        <v>0.85</v>
      </c>
      <c r="BH114" s="40">
        <f t="shared" si="49"/>
        <v>-0.18825128044319017</v>
      </c>
      <c r="BI114" s="40">
        <f t="shared" si="50"/>
        <v>-5.2739525344271954E-3</v>
      </c>
      <c r="BJ114" s="40">
        <f t="shared" si="51"/>
        <v>-2.2064754003917608E-2</v>
      </c>
      <c r="BK114" s="40">
        <f t="shared" si="52"/>
        <v>-4.49438202247191E-2</v>
      </c>
      <c r="BL114" s="40">
        <f t="shared" si="53"/>
        <v>1.1494252873563315E-2</v>
      </c>
      <c r="BM114" s="40">
        <f t="shared" si="54"/>
        <v>1.1494252873563315E-2</v>
      </c>
      <c r="BN114" s="42">
        <f t="shared" si="55"/>
        <v>-0.14330746021847107</v>
      </c>
      <c r="BO114" s="52">
        <v>129</v>
      </c>
      <c r="BP114" s="42">
        <f t="shared" si="56"/>
        <v>-1.6768205407990511E-2</v>
      </c>
      <c r="BQ114" s="52">
        <v>89</v>
      </c>
      <c r="BR114" s="42">
        <f t="shared" si="57"/>
        <v>-3.3559006877480924E-2</v>
      </c>
      <c r="BS114" s="52">
        <v>110</v>
      </c>
      <c r="BT114" s="50" t="str">
        <f t="shared" si="44"/>
        <v>lateral</v>
      </c>
      <c r="BU114" s="52">
        <f t="shared" si="45"/>
        <v>-21</v>
      </c>
    </row>
    <row r="115" spans="1:73" ht="23" customHeight="1">
      <c r="A115" s="13" t="s">
        <v>620</v>
      </c>
      <c r="B115" s="31">
        <v>1909242302</v>
      </c>
      <c r="C115" s="23">
        <v>8291129320</v>
      </c>
      <c r="D115" s="33">
        <v>42069</v>
      </c>
      <c r="E115" s="33">
        <v>42069</v>
      </c>
      <c r="F115" s="33">
        <v>42069</v>
      </c>
      <c r="G115" s="13" t="s">
        <v>621</v>
      </c>
      <c r="H115" s="13" t="s">
        <v>359</v>
      </c>
      <c r="I115" s="13" t="s">
        <v>625</v>
      </c>
      <c r="J115" s="13" t="s">
        <v>626</v>
      </c>
      <c r="K115" s="13" t="s">
        <v>627</v>
      </c>
      <c r="L115" s="13" t="str">
        <f t="shared" si="46"/>
        <v>829</v>
      </c>
      <c r="M115" s="13" t="s">
        <v>628</v>
      </c>
      <c r="N115" s="13" t="s">
        <v>630</v>
      </c>
      <c r="O115" s="13" t="s">
        <v>362</v>
      </c>
      <c r="P115" s="13" t="s">
        <v>622</v>
      </c>
      <c r="Q115" s="13" t="s">
        <v>88</v>
      </c>
      <c r="R115" s="13" t="s">
        <v>624</v>
      </c>
      <c r="S115" s="13" t="s">
        <v>629</v>
      </c>
      <c r="T115" s="13" t="s">
        <v>103</v>
      </c>
      <c r="U115" s="13" t="str">
        <f t="shared" si="47"/>
        <v>293</v>
      </c>
      <c r="V115" s="13" t="s">
        <v>104</v>
      </c>
      <c r="W115" s="13" t="s">
        <v>623</v>
      </c>
      <c r="X115" s="13" t="s">
        <v>71</v>
      </c>
      <c r="Y115" s="15">
        <v>33000</v>
      </c>
      <c r="Z115" s="15">
        <v>523384.118766709</v>
      </c>
      <c r="AA115" s="15">
        <v>645467.728922104</v>
      </c>
      <c r="AB115" s="15">
        <v>432847.87914957298</v>
      </c>
      <c r="AC115" s="15">
        <v>14412.593208489199</v>
      </c>
      <c r="AD115" s="15">
        <v>5344.3776862459699</v>
      </c>
      <c r="AE115" s="15">
        <v>6544.8564366096598</v>
      </c>
      <c r="AF115" s="15">
        <v>12017.5062523785</v>
      </c>
      <c r="AG115" s="15">
        <v>6384.6027110149298</v>
      </c>
      <c r="AH115" s="15">
        <v>4107.4415353906998</v>
      </c>
      <c r="AI115" s="29">
        <f t="shared" si="48"/>
        <v>6.3051206211148486E-2</v>
      </c>
      <c r="AJ115" s="21" t="str">
        <f>VLOOKUP(C115,Richtungsmatrix!$A$2:$E$133,5,FALSE)</f>
        <v>lateral</v>
      </c>
      <c r="AK115" s="24" t="s">
        <v>630</v>
      </c>
      <c r="AL115" s="24" t="s">
        <v>362</v>
      </c>
      <c r="AM115" s="50" t="s">
        <v>1214</v>
      </c>
      <c r="AN115" s="34">
        <v>42069</v>
      </c>
      <c r="AO115" s="51"/>
      <c r="AP115" s="33">
        <v>42059</v>
      </c>
      <c r="AQ115" s="37">
        <v>706.2</v>
      </c>
      <c r="AR115" s="47">
        <v>1975.65</v>
      </c>
      <c r="AS115" s="33">
        <v>42067</v>
      </c>
      <c r="AT115" s="35">
        <v>731.56000000000006</v>
      </c>
      <c r="AU115" s="39">
        <v>2001.76</v>
      </c>
      <c r="AV115" s="33">
        <v>42068</v>
      </c>
      <c r="AW115" s="35">
        <v>758.87</v>
      </c>
      <c r="AX115" s="39">
        <v>1996.81</v>
      </c>
      <c r="AY115" s="33">
        <v>42070</v>
      </c>
      <c r="AZ115" s="36">
        <v>780.33</v>
      </c>
      <c r="BA115" s="48">
        <v>2003.97</v>
      </c>
      <c r="BB115" s="33">
        <v>42071</v>
      </c>
      <c r="BC115" s="35">
        <v>780.33</v>
      </c>
      <c r="BD115" s="39">
        <v>2003.97</v>
      </c>
      <c r="BE115" s="33">
        <v>42079</v>
      </c>
      <c r="BF115" s="35">
        <v>747.17</v>
      </c>
      <c r="BG115" s="39">
        <v>1985.5900000000001</v>
      </c>
      <c r="BH115" s="40">
        <f t="shared" si="49"/>
        <v>5.8014726706315356E-2</v>
      </c>
      <c r="BI115" s="40">
        <f t="shared" si="50"/>
        <v>6.6665755372081525E-2</v>
      </c>
      <c r="BJ115" s="40">
        <f t="shared" si="51"/>
        <v>2.8278888347147868E-2</v>
      </c>
      <c r="BK115" s="40">
        <f t="shared" si="52"/>
        <v>5.0312555361526901E-3</v>
      </c>
      <c r="BL115" s="40">
        <f t="shared" si="53"/>
        <v>1.1040284549597157E-3</v>
      </c>
      <c r="BM115" s="40">
        <f t="shared" si="54"/>
        <v>3.5857192221593337E-3</v>
      </c>
      <c r="BN115" s="42">
        <f t="shared" si="55"/>
        <v>5.2983471170162666E-2</v>
      </c>
      <c r="BO115" s="52">
        <v>40</v>
      </c>
      <c r="BP115" s="42">
        <f t="shared" si="56"/>
        <v>6.556172691712181E-2</v>
      </c>
      <c r="BQ115" s="52">
        <v>18</v>
      </c>
      <c r="BR115" s="42">
        <f t="shared" si="57"/>
        <v>2.4693169124988534E-2</v>
      </c>
      <c r="BS115" s="52">
        <v>40</v>
      </c>
      <c r="BT115" s="50" t="str">
        <f t="shared" si="44"/>
        <v>lateral</v>
      </c>
      <c r="BU115" s="52">
        <f t="shared" si="45"/>
        <v>-22</v>
      </c>
    </row>
    <row r="116" spans="1:73" ht="43.25" customHeight="1">
      <c r="A116" s="13" t="s">
        <v>503</v>
      </c>
      <c r="B116" s="31">
        <v>1909248911</v>
      </c>
      <c r="C116" s="23">
        <v>2932029320</v>
      </c>
      <c r="D116" s="33">
        <v>42124</v>
      </c>
      <c r="E116" s="33">
        <v>42226</v>
      </c>
      <c r="F116" s="33">
        <v>42048</v>
      </c>
      <c r="G116" s="13" t="s">
        <v>504</v>
      </c>
      <c r="H116" s="13" t="s">
        <v>359</v>
      </c>
      <c r="I116" s="13" t="s">
        <v>508</v>
      </c>
      <c r="J116" s="13" t="s">
        <v>357</v>
      </c>
      <c r="K116" s="13" t="s">
        <v>103</v>
      </c>
      <c r="L116" s="13" t="str">
        <f t="shared" si="46"/>
        <v>293</v>
      </c>
      <c r="M116" s="13" t="s">
        <v>104</v>
      </c>
      <c r="N116" s="13" t="s">
        <v>510</v>
      </c>
      <c r="O116" s="13" t="s">
        <v>362</v>
      </c>
      <c r="P116" s="13" t="s">
        <v>505</v>
      </c>
      <c r="Q116" s="13" t="s">
        <v>77</v>
      </c>
      <c r="R116" s="13" t="s">
        <v>507</v>
      </c>
      <c r="S116" s="13" t="s">
        <v>509</v>
      </c>
      <c r="T116" s="13" t="s">
        <v>103</v>
      </c>
      <c r="U116" s="13" t="str">
        <f t="shared" si="47"/>
        <v>293</v>
      </c>
      <c r="V116" s="13" t="s">
        <v>104</v>
      </c>
      <c r="W116" s="13" t="s">
        <v>506</v>
      </c>
      <c r="X116" s="13" t="s">
        <v>71</v>
      </c>
      <c r="Y116" s="15">
        <v>51049.02</v>
      </c>
      <c r="Z116" s="15">
        <v>45119.788913654098</v>
      </c>
      <c r="AA116" s="15">
        <v>46175.150996237498</v>
      </c>
      <c r="AB116" s="14" t="s">
        <v>72</v>
      </c>
      <c r="AC116" s="15">
        <v>-2263.23072125312</v>
      </c>
      <c r="AD116" s="15">
        <v>595.63616700298496</v>
      </c>
      <c r="AE116" s="15">
        <v>2485.2045736150299</v>
      </c>
      <c r="AF116" s="15">
        <v>-6647.92761607993</v>
      </c>
      <c r="AG116" s="15">
        <v>-3436.5769704674599</v>
      </c>
      <c r="AH116" s="15">
        <v>1116.7751805512601</v>
      </c>
      <c r="AI116" s="29">
        <f t="shared" si="48"/>
        <v>1.1314108782222516</v>
      </c>
      <c r="AJ116" s="21" t="str">
        <f>VLOOKUP(C116,Richtungsmatrix!$A$2:$E$133,5,FALSE)</f>
        <v>horizontal</v>
      </c>
      <c r="AK116" s="24" t="s">
        <v>510</v>
      </c>
      <c r="AL116" s="24" t="s">
        <v>362</v>
      </c>
      <c r="AM116" s="50" t="s">
        <v>1214</v>
      </c>
      <c r="AN116" s="34">
        <v>42124</v>
      </c>
      <c r="AO116" s="51"/>
      <c r="AP116" s="33">
        <v>42114</v>
      </c>
      <c r="AQ116" s="37">
        <v>730.73</v>
      </c>
      <c r="AR116" s="47">
        <v>2126.5500000000002</v>
      </c>
      <c r="AS116" s="33">
        <v>42122</v>
      </c>
      <c r="AT116" s="35">
        <v>646.97</v>
      </c>
      <c r="AU116" s="39">
        <v>2162.5</v>
      </c>
      <c r="AV116" s="33">
        <v>42123</v>
      </c>
      <c r="AW116" s="35">
        <v>650.82000000000005</v>
      </c>
      <c r="AX116" s="39">
        <v>2155.0100000000002</v>
      </c>
      <c r="AY116" s="33">
        <v>42125</v>
      </c>
      <c r="AZ116" s="36">
        <v>645.05000000000007</v>
      </c>
      <c r="BA116" s="49">
        <v>2134.94</v>
      </c>
      <c r="BB116" s="33">
        <v>42126</v>
      </c>
      <c r="BC116" s="35">
        <v>645.05000000000007</v>
      </c>
      <c r="BD116" s="39">
        <v>2127.17</v>
      </c>
      <c r="BE116" s="33">
        <v>42134</v>
      </c>
      <c r="BF116" s="35">
        <v>626.76</v>
      </c>
      <c r="BG116" s="39">
        <v>2090.19</v>
      </c>
      <c r="BH116" s="40">
        <f t="shared" si="49"/>
        <v>-0.14228237515908748</v>
      </c>
      <c r="BI116" s="40">
        <f t="shared" si="50"/>
        <v>-2.9676801088148741E-3</v>
      </c>
      <c r="BJ116" s="40">
        <f t="shared" si="51"/>
        <v>-8.8657386066808286E-3</v>
      </c>
      <c r="BK116" s="40">
        <f t="shared" si="52"/>
        <v>-1.7098116667842334E-2</v>
      </c>
      <c r="BL116" s="40">
        <f t="shared" si="53"/>
        <v>-1.6337572254335186E-2</v>
      </c>
      <c r="BM116" s="40">
        <f t="shared" si="54"/>
        <v>-9.3131818413836331E-3</v>
      </c>
      <c r="BN116" s="42">
        <f t="shared" si="55"/>
        <v>-0.12518425849124515</v>
      </c>
      <c r="BO116" s="52">
        <v>125</v>
      </c>
      <c r="BP116" s="42">
        <f t="shared" si="56"/>
        <v>1.3369892145520312E-2</v>
      </c>
      <c r="BQ116" s="52">
        <v>53</v>
      </c>
      <c r="BR116" s="42">
        <f t="shared" si="57"/>
        <v>4.4744323470280456E-4</v>
      </c>
      <c r="BS116" s="52">
        <v>76</v>
      </c>
      <c r="BT116" s="50" t="str">
        <f t="shared" si="44"/>
        <v>horizontal</v>
      </c>
      <c r="BU116" s="52">
        <f t="shared" si="45"/>
        <v>-23</v>
      </c>
    </row>
    <row r="117" spans="1:73" ht="23" customHeight="1">
      <c r="A117" s="16" t="s">
        <v>171</v>
      </c>
      <c r="B117" s="32">
        <v>1909296504</v>
      </c>
      <c r="C117" s="23">
        <v>4312029320</v>
      </c>
      <c r="D117" s="33">
        <v>42439</v>
      </c>
      <c r="E117" s="33">
        <v>42613</v>
      </c>
      <c r="F117" s="33">
        <v>42290</v>
      </c>
      <c r="G117" s="16" t="s">
        <v>172</v>
      </c>
      <c r="H117" s="16" t="s">
        <v>77</v>
      </c>
      <c r="I117" s="16" t="s">
        <v>176</v>
      </c>
      <c r="J117" s="16" t="s">
        <v>177</v>
      </c>
      <c r="K117" s="16" t="s">
        <v>178</v>
      </c>
      <c r="L117" s="13" t="str">
        <f t="shared" si="46"/>
        <v>431</v>
      </c>
      <c r="M117" s="16" t="s">
        <v>179</v>
      </c>
      <c r="N117" s="16" t="s">
        <v>181</v>
      </c>
      <c r="O117" s="16" t="s">
        <v>182</v>
      </c>
      <c r="P117" s="16" t="s">
        <v>173</v>
      </c>
      <c r="Q117" s="16" t="s">
        <v>174</v>
      </c>
      <c r="R117" s="16" t="s">
        <v>175</v>
      </c>
      <c r="S117" s="16" t="s">
        <v>180</v>
      </c>
      <c r="T117" s="16" t="s">
        <v>103</v>
      </c>
      <c r="U117" s="13" t="str">
        <f t="shared" si="47"/>
        <v>293</v>
      </c>
      <c r="V117" s="16" t="s">
        <v>104</v>
      </c>
      <c r="W117" s="16" t="s">
        <v>70</v>
      </c>
      <c r="X117" s="16" t="s">
        <v>71</v>
      </c>
      <c r="Y117" s="26">
        <v>1000000</v>
      </c>
      <c r="Z117" s="17">
        <v>3485936.02986624</v>
      </c>
      <c r="AA117" s="17">
        <v>2756215.7222487899</v>
      </c>
      <c r="AB117" s="17">
        <v>1524683.4753358299</v>
      </c>
      <c r="AC117" s="17">
        <v>70147.302931652695</v>
      </c>
      <c r="AD117" s="17">
        <v>74585.386817207094</v>
      </c>
      <c r="AE117" s="17">
        <v>82345.982109004704</v>
      </c>
      <c r="AF117" s="17">
        <v>211222.71258096601</v>
      </c>
      <c r="AG117" s="17">
        <v>92661.324408149099</v>
      </c>
      <c r="AH117" s="17">
        <v>120309.760762379</v>
      </c>
      <c r="AI117" s="29">
        <f t="shared" si="48"/>
        <v>0.28686699682161731</v>
      </c>
      <c r="AJ117" s="21" t="str">
        <f>VLOOKUP(C117,Richtungsmatrix!$A$2:$E$133,5,FALSE)</f>
        <v>lateral</v>
      </c>
      <c r="AK117" s="24" t="s">
        <v>181</v>
      </c>
      <c r="AL117" s="24" t="s">
        <v>182</v>
      </c>
      <c r="AM117" s="50" t="s">
        <v>1220</v>
      </c>
      <c r="AN117" s="34">
        <v>42439</v>
      </c>
      <c r="AO117" s="51"/>
      <c r="AP117" s="33">
        <v>42429</v>
      </c>
      <c r="AQ117" s="37">
        <v>115.88</v>
      </c>
      <c r="AR117" s="48">
        <v>1</v>
      </c>
      <c r="AS117" s="33">
        <v>42437</v>
      </c>
      <c r="AT117" s="35">
        <v>115.88</v>
      </c>
      <c r="AU117" s="39">
        <v>1.03</v>
      </c>
      <c r="AV117" s="33">
        <v>42438</v>
      </c>
      <c r="AW117" s="35">
        <v>115.88</v>
      </c>
      <c r="AX117" s="39">
        <v>1.01</v>
      </c>
      <c r="AY117" s="33">
        <v>42440</v>
      </c>
      <c r="AZ117" s="36">
        <v>115.88</v>
      </c>
      <c r="BA117" s="48">
        <v>1</v>
      </c>
      <c r="BB117" s="33">
        <v>42441</v>
      </c>
      <c r="BC117" s="35">
        <v>115.88</v>
      </c>
      <c r="BD117" s="39">
        <v>1</v>
      </c>
      <c r="BE117" s="33">
        <v>42449</v>
      </c>
      <c r="BF117" s="35">
        <v>130.94</v>
      </c>
      <c r="BG117" s="39">
        <v>1.03</v>
      </c>
      <c r="BH117" s="40">
        <f t="shared" si="49"/>
        <v>0.12996202968588189</v>
      </c>
      <c r="BI117" s="40">
        <f t="shared" si="50"/>
        <v>0</v>
      </c>
      <c r="BJ117" s="40">
        <f t="shared" si="51"/>
        <v>0</v>
      </c>
      <c r="BK117" s="40">
        <f t="shared" si="52"/>
        <v>3.0000000000000027E-2</v>
      </c>
      <c r="BL117" s="40">
        <f t="shared" si="53"/>
        <v>-2.9126213592232997E-2</v>
      </c>
      <c r="BM117" s="40">
        <f t="shared" si="54"/>
        <v>-9.9009900990099098E-3</v>
      </c>
      <c r="BN117" s="42">
        <f t="shared" si="55"/>
        <v>9.9962029685881859E-2</v>
      </c>
      <c r="BO117" s="52">
        <v>21</v>
      </c>
      <c r="BP117" s="42">
        <f t="shared" si="56"/>
        <v>2.9126213592232997E-2</v>
      </c>
      <c r="BQ117" s="52">
        <v>35</v>
      </c>
      <c r="BR117" s="42">
        <f t="shared" si="57"/>
        <v>9.9009900990099098E-3</v>
      </c>
      <c r="BS117" s="52">
        <v>59</v>
      </c>
      <c r="BT117" s="50" t="str">
        <f t="shared" si="44"/>
        <v>lateral</v>
      </c>
      <c r="BU117" s="52">
        <f t="shared" si="45"/>
        <v>-24</v>
      </c>
    </row>
    <row r="118" spans="1:73" ht="33.5" customHeight="1">
      <c r="A118" s="13" t="s">
        <v>840</v>
      </c>
      <c r="B118" s="31">
        <v>1633070487</v>
      </c>
      <c r="C118" s="23">
        <v>3030029100</v>
      </c>
      <c r="D118" s="33">
        <v>40998</v>
      </c>
      <c r="E118" s="33">
        <v>41275</v>
      </c>
      <c r="F118" s="33">
        <v>40998</v>
      </c>
      <c r="G118" s="13" t="s">
        <v>841</v>
      </c>
      <c r="H118" s="13" t="s">
        <v>149</v>
      </c>
      <c r="I118" s="13" t="s">
        <v>843</v>
      </c>
      <c r="J118" s="13" t="s">
        <v>844</v>
      </c>
      <c r="K118" s="13" t="s">
        <v>284</v>
      </c>
      <c r="L118" s="13" t="str">
        <f t="shared" si="46"/>
        <v>303</v>
      </c>
      <c r="M118" s="13" t="s">
        <v>285</v>
      </c>
      <c r="N118" s="13" t="s">
        <v>846</v>
      </c>
      <c r="O118" s="13" t="s">
        <v>156</v>
      </c>
      <c r="P118" s="13" t="s">
        <v>842</v>
      </c>
      <c r="Q118" s="13" t="s">
        <v>149</v>
      </c>
      <c r="R118" s="19"/>
      <c r="S118" s="13" t="s">
        <v>845</v>
      </c>
      <c r="T118" s="13" t="s">
        <v>73</v>
      </c>
      <c r="U118" s="13" t="str">
        <f t="shared" si="47"/>
        <v>291</v>
      </c>
      <c r="V118" s="13" t="s">
        <v>74</v>
      </c>
      <c r="W118" s="13" t="s">
        <v>360</v>
      </c>
      <c r="X118" s="13" t="s">
        <v>71</v>
      </c>
      <c r="Y118" s="15">
        <v>10490.97</v>
      </c>
      <c r="Z118" s="15">
        <v>622323.095090118</v>
      </c>
      <c r="AA118" s="15">
        <v>986640.454583299</v>
      </c>
      <c r="AB118" s="15">
        <v>664271.014681575</v>
      </c>
      <c r="AC118" s="15">
        <v>61592.829636864102</v>
      </c>
      <c r="AD118" s="15">
        <v>52133.307784530902</v>
      </c>
      <c r="AE118" s="15">
        <v>38036.919885269803</v>
      </c>
      <c r="AF118" s="15">
        <v>75965.529690135896</v>
      </c>
      <c r="AG118" s="15">
        <v>66449.267321621795</v>
      </c>
      <c r="AH118" s="15">
        <v>46752.832561983501</v>
      </c>
      <c r="AI118" s="29">
        <f t="shared" si="48"/>
        <v>1.6857754569562958E-2</v>
      </c>
      <c r="AJ118" s="21" t="str">
        <f>VLOOKUP(C118,Richtungsmatrix!$A$2:$E$133,5,FALSE)</f>
        <v>lateral</v>
      </c>
      <c r="AK118" s="24" t="s">
        <v>846</v>
      </c>
      <c r="AL118" s="24" t="s">
        <v>156</v>
      </c>
      <c r="AM118" s="50" t="s">
        <v>1223</v>
      </c>
      <c r="AN118" s="34">
        <v>40998</v>
      </c>
      <c r="AO118" s="51">
        <f>AP118-1</f>
        <v>40987</v>
      </c>
      <c r="AP118" s="33">
        <v>40988</v>
      </c>
      <c r="AQ118" s="37">
        <v>171.69</v>
      </c>
      <c r="AR118" s="47">
        <v>868.38</v>
      </c>
      <c r="AS118" s="33">
        <v>40996</v>
      </c>
      <c r="AT118" s="35">
        <v>176.36</v>
      </c>
      <c r="AU118" s="39">
        <v>863.02</v>
      </c>
      <c r="AV118" s="33">
        <v>40997</v>
      </c>
      <c r="AW118" s="35">
        <v>178.93</v>
      </c>
      <c r="AX118" s="39">
        <v>860.92000000000007</v>
      </c>
      <c r="AY118" s="33">
        <v>40999</v>
      </c>
      <c r="AZ118" s="36">
        <v>176.79</v>
      </c>
      <c r="BA118" s="48">
        <v>857.2</v>
      </c>
      <c r="BB118" s="33">
        <v>41000</v>
      </c>
      <c r="BC118" s="35">
        <v>176.79</v>
      </c>
      <c r="BD118" s="39">
        <v>857.2</v>
      </c>
      <c r="BE118" s="33">
        <v>41008</v>
      </c>
      <c r="BF118" s="35">
        <v>174.21</v>
      </c>
      <c r="BG118" s="39">
        <v>815.36</v>
      </c>
      <c r="BH118" s="40">
        <f t="shared" si="49"/>
        <v>1.4677616634632296E-2</v>
      </c>
      <c r="BI118" s="40">
        <f t="shared" si="50"/>
        <v>2.4381946019504941E-3</v>
      </c>
      <c r="BJ118" s="40">
        <f t="shared" si="51"/>
        <v>-1.1959984351422426E-2</v>
      </c>
      <c r="BK118" s="40">
        <f t="shared" si="52"/>
        <v>-6.1056219627352082E-2</v>
      </c>
      <c r="BL118" s="40">
        <f t="shared" si="53"/>
        <v>-6.7437602836549759E-3</v>
      </c>
      <c r="BM118" s="40">
        <f t="shared" si="54"/>
        <v>-4.3209589741207699E-3</v>
      </c>
      <c r="BN118" s="42">
        <f t="shared" si="55"/>
        <v>7.5733836261984377E-2</v>
      </c>
      <c r="BO118" s="52">
        <v>28</v>
      </c>
      <c r="BP118" s="42">
        <f t="shared" si="56"/>
        <v>9.18195488560547E-3</v>
      </c>
      <c r="BQ118" s="52">
        <v>58</v>
      </c>
      <c r="BR118" s="42">
        <f t="shared" si="57"/>
        <v>-7.6390253773016559E-3</v>
      </c>
      <c r="BS118" s="52">
        <v>85</v>
      </c>
      <c r="BT118" s="50" t="str">
        <f t="shared" si="44"/>
        <v>lateral</v>
      </c>
      <c r="BU118" s="52">
        <f t="shared" si="45"/>
        <v>-27</v>
      </c>
    </row>
    <row r="119" spans="1:73" ht="33.5" customHeight="1">
      <c r="A119" s="13" t="s">
        <v>200</v>
      </c>
      <c r="B119" s="31">
        <v>1909264539</v>
      </c>
      <c r="C119" s="23">
        <v>2932030200</v>
      </c>
      <c r="D119" s="33">
        <v>42283</v>
      </c>
      <c r="E119" s="33">
        <v>42705</v>
      </c>
      <c r="F119" s="33">
        <v>42212</v>
      </c>
      <c r="G119" s="13" t="s">
        <v>201</v>
      </c>
      <c r="H119" s="13" t="s">
        <v>98</v>
      </c>
      <c r="I119" s="13" t="s">
        <v>205</v>
      </c>
      <c r="J119" s="13" t="s">
        <v>206</v>
      </c>
      <c r="K119" s="13" t="s">
        <v>103</v>
      </c>
      <c r="L119" s="13" t="str">
        <f t="shared" si="46"/>
        <v>293</v>
      </c>
      <c r="M119" s="13" t="s">
        <v>104</v>
      </c>
      <c r="N119" s="13" t="s">
        <v>208</v>
      </c>
      <c r="O119" s="13" t="s">
        <v>75</v>
      </c>
      <c r="P119" s="13" t="s">
        <v>202</v>
      </c>
      <c r="Q119" s="13" t="s">
        <v>194</v>
      </c>
      <c r="R119" s="13" t="s">
        <v>204</v>
      </c>
      <c r="S119" s="13" t="s">
        <v>207</v>
      </c>
      <c r="T119" s="13" t="s">
        <v>159</v>
      </c>
      <c r="U119" s="13" t="str">
        <f t="shared" si="47"/>
        <v>302</v>
      </c>
      <c r="V119" s="13" t="s">
        <v>160</v>
      </c>
      <c r="W119" s="13" t="s">
        <v>203</v>
      </c>
      <c r="X119" s="13" t="s">
        <v>71</v>
      </c>
      <c r="Y119" s="25">
        <v>818151</v>
      </c>
      <c r="Z119" s="15">
        <v>7015345.7666532602</v>
      </c>
      <c r="AA119" s="14" t="s">
        <v>72</v>
      </c>
      <c r="AB119" s="14" t="s">
        <v>72</v>
      </c>
      <c r="AC119" s="14" t="s">
        <v>72</v>
      </c>
      <c r="AD119" s="14" t="s">
        <v>72</v>
      </c>
      <c r="AE119" s="14" t="s">
        <v>72</v>
      </c>
      <c r="AF119" s="14" t="s">
        <v>72</v>
      </c>
      <c r="AG119" s="14" t="s">
        <v>72</v>
      </c>
      <c r="AH119" s="14" t="s">
        <v>72</v>
      </c>
      <c r="AI119" s="29">
        <f t="shared" si="48"/>
        <v>0.116623047133186</v>
      </c>
      <c r="AJ119" s="21" t="str">
        <f>VLOOKUP(C119,Richtungsmatrix!$A$2:$E$133,5,FALSE)</f>
        <v>lateral</v>
      </c>
      <c r="AK119" s="24" t="s">
        <v>208</v>
      </c>
      <c r="AL119" s="24" t="s">
        <v>75</v>
      </c>
      <c r="AM119" s="44" t="s">
        <v>1217</v>
      </c>
      <c r="AN119" s="34">
        <v>42283</v>
      </c>
      <c r="AO119" s="51"/>
      <c r="AP119" s="33">
        <v>42273</v>
      </c>
      <c r="AQ119" s="37">
        <v>1239.1300000000001</v>
      </c>
      <c r="AR119" s="48">
        <v>52.45</v>
      </c>
      <c r="AS119" s="33">
        <v>42281</v>
      </c>
      <c r="AT119" s="35">
        <v>1223.1300000000001</v>
      </c>
      <c r="AU119" s="39">
        <v>51.67</v>
      </c>
      <c r="AV119" s="33">
        <v>42282</v>
      </c>
      <c r="AW119" s="35">
        <v>1272.82</v>
      </c>
      <c r="AX119" s="39">
        <v>53.11</v>
      </c>
      <c r="AY119" s="33">
        <v>42284</v>
      </c>
      <c r="AZ119" s="36">
        <v>1297.04</v>
      </c>
      <c r="BA119" s="48">
        <v>53.75</v>
      </c>
      <c r="BB119" s="33">
        <v>42285</v>
      </c>
      <c r="BC119" s="35">
        <v>1292.5899999999999</v>
      </c>
      <c r="BD119" s="39">
        <v>53.160000000000004</v>
      </c>
      <c r="BE119" s="33">
        <v>42293</v>
      </c>
      <c r="BF119" s="35">
        <v>1264.05</v>
      </c>
      <c r="BG119" s="39">
        <v>55</v>
      </c>
      <c r="BH119" s="40">
        <f t="shared" si="49"/>
        <v>2.0110884249432859E-2</v>
      </c>
      <c r="BI119" s="40">
        <f t="shared" si="50"/>
        <v>5.6788730551944333E-2</v>
      </c>
      <c r="BJ119" s="40">
        <f t="shared" si="51"/>
        <v>1.9028613629578528E-2</v>
      </c>
      <c r="BK119" s="40">
        <f t="shared" si="52"/>
        <v>4.8617731172545309E-2</v>
      </c>
      <c r="BL119" s="40">
        <f t="shared" si="53"/>
        <v>2.8836849235533313E-2</v>
      </c>
      <c r="BM119" s="40">
        <f t="shared" si="54"/>
        <v>1.2050461306721827E-2</v>
      </c>
      <c r="BN119" s="42">
        <f t="shared" si="55"/>
        <v>-2.850684692311245E-2</v>
      </c>
      <c r="BO119" s="52">
        <v>85</v>
      </c>
      <c r="BP119" s="42">
        <f t="shared" si="56"/>
        <v>2.795188131641102E-2</v>
      </c>
      <c r="BQ119" s="52">
        <v>36</v>
      </c>
      <c r="BR119" s="42">
        <f t="shared" si="57"/>
        <v>6.9781523228567011E-3</v>
      </c>
      <c r="BS119" s="52">
        <v>64</v>
      </c>
      <c r="BT119" s="50" t="str">
        <f t="shared" si="44"/>
        <v>lateral</v>
      </c>
      <c r="BU119" s="52">
        <f t="shared" si="45"/>
        <v>-28</v>
      </c>
    </row>
    <row r="120" spans="1:73" ht="33.5" customHeight="1">
      <c r="A120" s="13" t="s">
        <v>781</v>
      </c>
      <c r="B120" s="31">
        <v>1601391375</v>
      </c>
      <c r="C120" s="23">
        <v>2931026511</v>
      </c>
      <c r="D120" s="33">
        <v>41121</v>
      </c>
      <c r="E120" s="33">
        <v>41121</v>
      </c>
      <c r="F120" s="33">
        <v>41121</v>
      </c>
      <c r="G120" s="13" t="s">
        <v>390</v>
      </c>
      <c r="H120" s="13" t="s">
        <v>98</v>
      </c>
      <c r="I120" s="13" t="s">
        <v>391</v>
      </c>
      <c r="J120" s="13" t="s">
        <v>392</v>
      </c>
      <c r="K120" s="13" t="s">
        <v>170</v>
      </c>
      <c r="L120" s="13" t="str">
        <f t="shared" si="46"/>
        <v>293</v>
      </c>
      <c r="M120" s="13" t="s">
        <v>169</v>
      </c>
      <c r="N120" s="13" t="s">
        <v>393</v>
      </c>
      <c r="O120" s="13" t="s">
        <v>123</v>
      </c>
      <c r="P120" s="13" t="s">
        <v>782</v>
      </c>
      <c r="Q120" s="13" t="s">
        <v>98</v>
      </c>
      <c r="R120" s="13" t="s">
        <v>783</v>
      </c>
      <c r="S120" s="13" t="s">
        <v>784</v>
      </c>
      <c r="T120" s="13" t="s">
        <v>382</v>
      </c>
      <c r="U120" s="13" t="str">
        <f t="shared" si="47"/>
        <v>265</v>
      </c>
      <c r="V120" s="13" t="s">
        <v>381</v>
      </c>
      <c r="W120" s="13" t="s">
        <v>70</v>
      </c>
      <c r="X120" s="13" t="s">
        <v>71</v>
      </c>
      <c r="Y120" s="25">
        <v>14653</v>
      </c>
      <c r="Z120" s="15">
        <v>625319.54498448595</v>
      </c>
      <c r="AA120" s="14" t="s">
        <v>72</v>
      </c>
      <c r="AB120" s="14" t="s">
        <v>72</v>
      </c>
      <c r="AC120" s="14" t="s">
        <v>72</v>
      </c>
      <c r="AD120" s="14" t="s">
        <v>72</v>
      </c>
      <c r="AE120" s="14" t="s">
        <v>72</v>
      </c>
      <c r="AF120" s="14" t="s">
        <v>72</v>
      </c>
      <c r="AG120" s="14" t="s">
        <v>72</v>
      </c>
      <c r="AH120" s="14" t="s">
        <v>72</v>
      </c>
      <c r="AI120" s="29">
        <f t="shared" si="48"/>
        <v>2.3432819456112693E-2</v>
      </c>
      <c r="AJ120" s="21" t="str">
        <f>VLOOKUP(C120,Richtungsmatrix!$A$2:$E$133,5,FALSE)</f>
        <v>vertikal</v>
      </c>
      <c r="AK120" s="24" t="s">
        <v>393</v>
      </c>
      <c r="AL120" s="24" t="s">
        <v>123</v>
      </c>
      <c r="AM120" s="44" t="s">
        <v>1217</v>
      </c>
      <c r="AN120" s="34">
        <v>41121</v>
      </c>
      <c r="AO120" s="51"/>
      <c r="AP120" s="33">
        <v>41111</v>
      </c>
      <c r="AQ120" s="37">
        <v>35382.400000000001</v>
      </c>
      <c r="AR120" s="47">
        <v>22.560000000000002</v>
      </c>
      <c r="AS120" s="33">
        <v>41119</v>
      </c>
      <c r="AT120" s="35">
        <v>36327.83</v>
      </c>
      <c r="AU120" s="39">
        <v>23.43</v>
      </c>
      <c r="AV120" s="33">
        <v>41120</v>
      </c>
      <c r="AW120" s="35">
        <v>35453.32</v>
      </c>
      <c r="AX120" s="39">
        <v>23.23</v>
      </c>
      <c r="AY120" s="33">
        <v>41122</v>
      </c>
      <c r="AZ120" s="36">
        <v>35216.950000000004</v>
      </c>
      <c r="BA120" s="48">
        <v>22.85</v>
      </c>
      <c r="BB120" s="33">
        <v>41123</v>
      </c>
      <c r="BC120" s="35">
        <v>36410.559999999998</v>
      </c>
      <c r="BD120" s="39">
        <v>22.67</v>
      </c>
      <c r="BE120" s="33">
        <v>41131</v>
      </c>
      <c r="BF120" s="35">
        <v>35004.239999999998</v>
      </c>
      <c r="BG120" s="39">
        <v>23.200000000000003</v>
      </c>
      <c r="BH120" s="40">
        <f t="shared" si="49"/>
        <v>-1.0687799583974034E-2</v>
      </c>
      <c r="BI120" s="40">
        <f t="shared" si="50"/>
        <v>2.2773174175279021E-3</v>
      </c>
      <c r="BJ120" s="40">
        <f t="shared" si="51"/>
        <v>-6.6670765953652511E-3</v>
      </c>
      <c r="BK120" s="40">
        <f t="shared" si="52"/>
        <v>2.8368794326241176E-2</v>
      </c>
      <c r="BL120" s="40">
        <f t="shared" si="53"/>
        <v>-3.2437046521553436E-2</v>
      </c>
      <c r="BM120" s="40">
        <f t="shared" si="54"/>
        <v>-1.6358157554885899E-2</v>
      </c>
      <c r="BN120" s="42">
        <f t="shared" si="55"/>
        <v>-3.9056593910215209E-2</v>
      </c>
      <c r="BO120" s="52">
        <v>101</v>
      </c>
      <c r="BP120" s="42">
        <f t="shared" si="56"/>
        <v>3.4714363939081339E-2</v>
      </c>
      <c r="BQ120" s="52">
        <v>31</v>
      </c>
      <c r="BR120" s="42">
        <f t="shared" si="57"/>
        <v>9.6910809595206482E-3</v>
      </c>
      <c r="BS120" s="52">
        <v>60</v>
      </c>
      <c r="BT120" s="50" t="str">
        <f t="shared" si="44"/>
        <v>vertikal</v>
      </c>
      <c r="BU120" s="52">
        <f t="shared" si="45"/>
        <v>-29</v>
      </c>
    </row>
    <row r="121" spans="1:73" ht="23" customHeight="1">
      <c r="A121" s="16" t="s">
        <v>209</v>
      </c>
      <c r="B121" s="32">
        <v>1601318412</v>
      </c>
      <c r="C121" s="23">
        <v>2932026110</v>
      </c>
      <c r="D121" s="33">
        <v>41053</v>
      </c>
      <c r="E121" s="33">
        <v>41208</v>
      </c>
      <c r="F121" s="33">
        <v>40868</v>
      </c>
      <c r="G121" s="16" t="s">
        <v>137</v>
      </c>
      <c r="H121" s="16" t="s">
        <v>138</v>
      </c>
      <c r="I121" s="16" t="s">
        <v>141</v>
      </c>
      <c r="J121" s="16" t="s">
        <v>142</v>
      </c>
      <c r="K121" s="16" t="s">
        <v>103</v>
      </c>
      <c r="L121" s="13" t="str">
        <f t="shared" si="46"/>
        <v>293</v>
      </c>
      <c r="M121" s="16" t="s">
        <v>104</v>
      </c>
      <c r="N121" s="16" t="s">
        <v>144</v>
      </c>
      <c r="O121" s="16" t="s">
        <v>75</v>
      </c>
      <c r="P121" s="16" t="s">
        <v>210</v>
      </c>
      <c r="Q121" s="20"/>
      <c r="R121" s="20"/>
      <c r="S121" s="16" t="s">
        <v>211</v>
      </c>
      <c r="T121" s="16" t="s">
        <v>213</v>
      </c>
      <c r="U121" s="13" t="str">
        <f t="shared" si="47"/>
        <v>261</v>
      </c>
      <c r="V121" s="16" t="s">
        <v>212</v>
      </c>
      <c r="W121" s="16" t="s">
        <v>70</v>
      </c>
      <c r="X121" s="16" t="s">
        <v>71</v>
      </c>
      <c r="Y121" s="27">
        <v>765000</v>
      </c>
      <c r="Z121" s="17">
        <v>17304858.585797999</v>
      </c>
      <c r="AA121" s="17">
        <v>22055626.153684001</v>
      </c>
      <c r="AB121" s="17">
        <v>17734026.792328201</v>
      </c>
      <c r="AC121" s="17">
        <v>1192486.4861999999</v>
      </c>
      <c r="AD121" s="17">
        <v>1331863.7150000001</v>
      </c>
      <c r="AE121" s="17">
        <v>1112757.905</v>
      </c>
      <c r="AF121" s="17">
        <v>1362299.5976</v>
      </c>
      <c r="AG121" s="17">
        <v>1551391.5963000001</v>
      </c>
      <c r="AH121" s="17">
        <v>1507288.65</v>
      </c>
      <c r="AI121" s="29">
        <f t="shared" si="48"/>
        <v>4.4207237881032514E-2</v>
      </c>
      <c r="AJ121" s="21" t="str">
        <f>VLOOKUP(C121,Richtungsmatrix!$A$2:$E$133,5,FALSE)</f>
        <v>vertikal</v>
      </c>
      <c r="AK121" s="24" t="s">
        <v>144</v>
      </c>
      <c r="AL121" s="24" t="s">
        <v>75</v>
      </c>
      <c r="AM121" s="44" t="s">
        <v>1217</v>
      </c>
      <c r="AN121" s="34">
        <v>41053</v>
      </c>
      <c r="AO121" s="51"/>
      <c r="AP121" s="33">
        <v>41043</v>
      </c>
      <c r="AQ121" s="37">
        <v>131.32</v>
      </c>
      <c r="AR121" s="48">
        <v>23.14</v>
      </c>
      <c r="AS121" s="33">
        <v>41051</v>
      </c>
      <c r="AT121" s="35">
        <v>132.16</v>
      </c>
      <c r="AU121" s="39">
        <v>22.77</v>
      </c>
      <c r="AV121" s="33">
        <v>41052</v>
      </c>
      <c r="AW121" s="35">
        <v>131.41</v>
      </c>
      <c r="AX121" s="39">
        <v>21.8</v>
      </c>
      <c r="AY121" s="33">
        <v>41054</v>
      </c>
      <c r="AZ121" s="36">
        <v>133.38</v>
      </c>
      <c r="BA121" s="48">
        <v>21.84</v>
      </c>
      <c r="BB121" s="33">
        <v>41055</v>
      </c>
      <c r="BC121" s="35">
        <v>133.38</v>
      </c>
      <c r="BD121" s="39">
        <v>21.84</v>
      </c>
      <c r="BE121" s="33">
        <v>41063</v>
      </c>
      <c r="BF121" s="35">
        <v>132.4</v>
      </c>
      <c r="BG121" s="39">
        <v>21.490000000000002</v>
      </c>
      <c r="BH121" s="40">
        <f t="shared" si="49"/>
        <v>8.2241851964668378E-3</v>
      </c>
      <c r="BI121" s="40">
        <f t="shared" si="50"/>
        <v>9.2312348668279753E-3</v>
      </c>
      <c r="BJ121" s="40">
        <f t="shared" si="51"/>
        <v>1.499124876341229E-2</v>
      </c>
      <c r="BK121" s="40">
        <f t="shared" si="52"/>
        <v>-7.130509939498697E-2</v>
      </c>
      <c r="BL121" s="40">
        <f t="shared" si="53"/>
        <v>-4.0843214756258184E-2</v>
      </c>
      <c r="BM121" s="40">
        <f t="shared" si="54"/>
        <v>1.8348623853210455E-3</v>
      </c>
      <c r="BN121" s="42">
        <f t="shared" si="55"/>
        <v>7.9529284591453808E-2</v>
      </c>
      <c r="BO121" s="52">
        <v>26</v>
      </c>
      <c r="BP121" s="42">
        <f t="shared" si="56"/>
        <v>5.0074449623086159E-2</v>
      </c>
      <c r="BQ121" s="52">
        <v>25</v>
      </c>
      <c r="BR121" s="42">
        <f t="shared" si="57"/>
        <v>1.3156386378091245E-2</v>
      </c>
      <c r="BS121" s="52">
        <v>56</v>
      </c>
      <c r="BT121" s="50" t="str">
        <f t="shared" si="44"/>
        <v>vertikal</v>
      </c>
      <c r="BU121" s="52">
        <f t="shared" si="45"/>
        <v>-31</v>
      </c>
    </row>
    <row r="122" spans="1:73" ht="33.5" customHeight="1">
      <c r="A122" s="13" t="s">
        <v>793</v>
      </c>
      <c r="B122" s="31">
        <v>1909213105</v>
      </c>
      <c r="C122" s="23">
        <v>2932022290</v>
      </c>
      <c r="D122" s="33">
        <v>42083</v>
      </c>
      <c r="E122" s="33">
        <v>42083</v>
      </c>
      <c r="F122" s="33">
        <v>42083</v>
      </c>
      <c r="G122" s="13" t="s">
        <v>794</v>
      </c>
      <c r="H122" s="13" t="s">
        <v>98</v>
      </c>
      <c r="I122" s="13" t="s">
        <v>796</v>
      </c>
      <c r="J122" s="13" t="s">
        <v>358</v>
      </c>
      <c r="K122" s="13" t="s">
        <v>103</v>
      </c>
      <c r="L122" s="13" t="str">
        <f t="shared" si="46"/>
        <v>293</v>
      </c>
      <c r="M122" s="13" t="s">
        <v>104</v>
      </c>
      <c r="N122" s="13" t="s">
        <v>798</v>
      </c>
      <c r="O122" s="13" t="s">
        <v>799</v>
      </c>
      <c r="P122" s="13" t="s">
        <v>795</v>
      </c>
      <c r="Q122" s="13" t="s">
        <v>98</v>
      </c>
      <c r="R122" s="19"/>
      <c r="S122" s="13" t="s">
        <v>797</v>
      </c>
      <c r="T122" s="13" t="s">
        <v>801</v>
      </c>
      <c r="U122" s="13" t="str">
        <f t="shared" si="47"/>
        <v>222</v>
      </c>
      <c r="V122" s="13" t="s">
        <v>800</v>
      </c>
      <c r="W122" s="13" t="s">
        <v>70</v>
      </c>
      <c r="X122" s="13" t="s">
        <v>71</v>
      </c>
      <c r="Y122" s="15">
        <v>14059.87</v>
      </c>
      <c r="Z122" s="15">
        <v>126470.239471822</v>
      </c>
      <c r="AA122" s="14" t="s">
        <v>72</v>
      </c>
      <c r="AB122" s="14" t="s">
        <v>72</v>
      </c>
      <c r="AC122" s="14" t="s">
        <v>72</v>
      </c>
      <c r="AD122" s="14" t="s">
        <v>72</v>
      </c>
      <c r="AE122" s="14" t="s">
        <v>72</v>
      </c>
      <c r="AF122" s="14" t="s">
        <v>72</v>
      </c>
      <c r="AG122" s="14" t="s">
        <v>72</v>
      </c>
      <c r="AH122" s="14" t="s">
        <v>72</v>
      </c>
      <c r="AI122" s="29">
        <f t="shared" si="48"/>
        <v>0.11117137168964235</v>
      </c>
      <c r="AJ122" s="21" t="str">
        <f>VLOOKUP(C122,Richtungsmatrix!$A$2:$E$133,5,FALSE)</f>
        <v>vertikal</v>
      </c>
      <c r="AK122" s="24" t="s">
        <v>798</v>
      </c>
      <c r="AL122" s="24" t="s">
        <v>799</v>
      </c>
      <c r="AM122" s="44" t="s">
        <v>1217</v>
      </c>
      <c r="AN122" s="34">
        <v>42083</v>
      </c>
      <c r="AO122" s="51"/>
      <c r="AP122" s="33">
        <v>42073</v>
      </c>
      <c r="AQ122" s="37">
        <v>309.67</v>
      </c>
      <c r="AR122" s="47">
        <v>50.31</v>
      </c>
      <c r="AS122" s="33">
        <v>42081</v>
      </c>
      <c r="AT122" s="35">
        <v>340.14</v>
      </c>
      <c r="AU122" s="39">
        <v>50.63</v>
      </c>
      <c r="AV122" s="33">
        <v>42082</v>
      </c>
      <c r="AW122" s="35">
        <v>339.96</v>
      </c>
      <c r="AX122" s="39">
        <v>49.35</v>
      </c>
      <c r="AY122" s="33">
        <v>42084</v>
      </c>
      <c r="AZ122" s="36">
        <v>337.55</v>
      </c>
      <c r="BA122" s="48">
        <v>50.61</v>
      </c>
      <c r="BB122" s="33">
        <v>42085</v>
      </c>
      <c r="BC122" s="35">
        <v>337.55</v>
      </c>
      <c r="BD122" s="39">
        <v>50.61</v>
      </c>
      <c r="BE122" s="33">
        <v>42093</v>
      </c>
      <c r="BF122" s="35">
        <v>364.76</v>
      </c>
      <c r="BG122" s="39">
        <v>49.830000000000005</v>
      </c>
      <c r="BH122" s="40">
        <f t="shared" si="49"/>
        <v>0.17789905383149796</v>
      </c>
      <c r="BI122" s="40">
        <f t="shared" si="50"/>
        <v>-7.6145116716644923E-3</v>
      </c>
      <c r="BJ122" s="40">
        <f t="shared" si="51"/>
        <v>-7.0890693022707119E-3</v>
      </c>
      <c r="BK122" s="40">
        <f t="shared" si="52"/>
        <v>-9.5408467501489902E-3</v>
      </c>
      <c r="BL122" s="40">
        <f t="shared" si="53"/>
        <v>-3.9502271380609244E-4</v>
      </c>
      <c r="BM122" s="40">
        <f t="shared" si="54"/>
        <v>2.5531914893617058E-2</v>
      </c>
      <c r="BN122" s="42">
        <f t="shared" si="55"/>
        <v>0.18743990058164695</v>
      </c>
      <c r="BO122" s="52">
        <v>11</v>
      </c>
      <c r="BP122" s="42">
        <f t="shared" si="56"/>
        <v>-7.2194889578583998E-3</v>
      </c>
      <c r="BQ122" s="52">
        <v>77</v>
      </c>
      <c r="BR122" s="42">
        <f t="shared" si="57"/>
        <v>-3.262098419588777E-2</v>
      </c>
      <c r="BS122" s="52">
        <v>108</v>
      </c>
      <c r="BT122" s="50" t="str">
        <f t="shared" si="44"/>
        <v>vertikal</v>
      </c>
      <c r="BU122" s="52">
        <f t="shared" si="45"/>
        <v>-31</v>
      </c>
    </row>
    <row r="123" spans="1:73" ht="23" customHeight="1">
      <c r="A123" s="13" t="s">
        <v>468</v>
      </c>
      <c r="B123" s="31">
        <v>1907017704</v>
      </c>
      <c r="C123" s="23">
        <v>2932025610</v>
      </c>
      <c r="D123" s="33">
        <v>41591</v>
      </c>
      <c r="E123" s="33">
        <v>41638</v>
      </c>
      <c r="F123" s="33">
        <v>41591</v>
      </c>
      <c r="G123" s="13" t="s">
        <v>469</v>
      </c>
      <c r="H123" s="13" t="s">
        <v>77</v>
      </c>
      <c r="I123" s="13" t="s">
        <v>472</v>
      </c>
      <c r="J123" s="13" t="s">
        <v>473</v>
      </c>
      <c r="K123" s="13" t="s">
        <v>103</v>
      </c>
      <c r="L123" s="13" t="str">
        <f t="shared" si="46"/>
        <v>293</v>
      </c>
      <c r="M123" s="13" t="s">
        <v>104</v>
      </c>
      <c r="N123" s="13" t="s">
        <v>475</v>
      </c>
      <c r="O123" s="13" t="s">
        <v>182</v>
      </c>
      <c r="P123" s="13" t="s">
        <v>470</v>
      </c>
      <c r="Q123" s="13" t="s">
        <v>77</v>
      </c>
      <c r="R123" s="13" t="s">
        <v>471</v>
      </c>
      <c r="S123" s="13" t="s">
        <v>474</v>
      </c>
      <c r="T123" s="13" t="s">
        <v>477</v>
      </c>
      <c r="U123" s="13" t="str">
        <f t="shared" si="47"/>
        <v>256</v>
      </c>
      <c r="V123" s="13" t="s">
        <v>476</v>
      </c>
      <c r="W123" s="13" t="s">
        <v>70</v>
      </c>
      <c r="X123" s="13" t="s">
        <v>71</v>
      </c>
      <c r="Y123" s="25">
        <v>54385</v>
      </c>
      <c r="Z123" s="15">
        <v>3363074.11656992</v>
      </c>
      <c r="AA123" s="15">
        <v>2477117.7075586598</v>
      </c>
      <c r="AB123" s="15">
        <v>945914.89937746502</v>
      </c>
      <c r="AC123" s="14" t="s">
        <v>72</v>
      </c>
      <c r="AD123" s="14" t="s">
        <v>72</v>
      </c>
      <c r="AE123" s="14" t="s">
        <v>72</v>
      </c>
      <c r="AF123" s="15">
        <v>5257.2699336396099</v>
      </c>
      <c r="AG123" s="15">
        <v>11559.4609697999</v>
      </c>
      <c r="AH123" s="15">
        <v>10564.294723376999</v>
      </c>
      <c r="AI123" s="29">
        <f t="shared" si="48"/>
        <v>1.6171216605677597E-2</v>
      </c>
      <c r="AJ123" s="21" t="str">
        <f>VLOOKUP(C123,Richtungsmatrix!$A$2:$E$133,5,FALSE)</f>
        <v>vertikal</v>
      </c>
      <c r="AK123" s="24" t="s">
        <v>475</v>
      </c>
      <c r="AL123" s="24" t="s">
        <v>182</v>
      </c>
      <c r="AM123" s="50" t="s">
        <v>1220</v>
      </c>
      <c r="AN123" s="34">
        <v>41591</v>
      </c>
      <c r="AO123" s="51"/>
      <c r="AP123" s="33">
        <v>41581</v>
      </c>
      <c r="AQ123" s="37">
        <v>248.84</v>
      </c>
      <c r="AR123" s="47">
        <v>0.88</v>
      </c>
      <c r="AS123" s="33">
        <v>41589</v>
      </c>
      <c r="AT123" s="35">
        <v>248.84</v>
      </c>
      <c r="AU123" s="39">
        <v>0.85</v>
      </c>
      <c r="AV123" s="33">
        <v>41590</v>
      </c>
      <c r="AW123" s="35">
        <v>248.84</v>
      </c>
      <c r="AX123" s="39">
        <v>0.85</v>
      </c>
      <c r="AY123" s="33">
        <v>41592</v>
      </c>
      <c r="AZ123" s="36">
        <v>231.56</v>
      </c>
      <c r="BA123" s="48">
        <v>0.84</v>
      </c>
      <c r="BB123" s="33">
        <v>41593</v>
      </c>
      <c r="BC123" s="35">
        <v>244.36</v>
      </c>
      <c r="BD123" s="39">
        <v>0.85</v>
      </c>
      <c r="BE123" s="33">
        <v>41601</v>
      </c>
      <c r="BF123" s="35">
        <v>260.67</v>
      </c>
      <c r="BG123" s="39">
        <v>0.88</v>
      </c>
      <c r="BH123" s="40">
        <f t="shared" si="49"/>
        <v>4.7540588329850531E-2</v>
      </c>
      <c r="BI123" s="40">
        <f t="shared" si="50"/>
        <v>-1.8003536408937482E-2</v>
      </c>
      <c r="BJ123" s="40">
        <f t="shared" si="51"/>
        <v>-6.9442211863044556E-2</v>
      </c>
      <c r="BK123" s="40">
        <f t="shared" si="52"/>
        <v>0</v>
      </c>
      <c r="BL123" s="40">
        <f t="shared" si="53"/>
        <v>0</v>
      </c>
      <c r="BM123" s="40">
        <f t="shared" si="54"/>
        <v>-1.1764705882352899E-2</v>
      </c>
      <c r="BN123" s="42">
        <f t="shared" si="55"/>
        <v>4.7540588329850531E-2</v>
      </c>
      <c r="BO123" s="52">
        <v>41</v>
      </c>
      <c r="BP123" s="42">
        <f t="shared" si="56"/>
        <v>-1.8003536408937482E-2</v>
      </c>
      <c r="BQ123" s="52">
        <v>91</v>
      </c>
      <c r="BR123" s="42">
        <f t="shared" si="57"/>
        <v>-5.7677505980691657E-2</v>
      </c>
      <c r="BS123" s="52">
        <v>122</v>
      </c>
      <c r="BT123" s="50" t="str">
        <f t="shared" si="44"/>
        <v>vertikal</v>
      </c>
      <c r="BU123" s="52">
        <f t="shared" si="45"/>
        <v>-31</v>
      </c>
    </row>
    <row r="124" spans="1:73" ht="23" customHeight="1">
      <c r="A124" s="13" t="s">
        <v>738</v>
      </c>
      <c r="B124" s="31">
        <v>1601345293</v>
      </c>
      <c r="C124" s="23">
        <v>2811029320</v>
      </c>
      <c r="D124" s="33">
        <v>41453</v>
      </c>
      <c r="E124" s="33">
        <v>41453</v>
      </c>
      <c r="F124" s="33">
        <v>40911</v>
      </c>
      <c r="G124" s="13" t="s">
        <v>739</v>
      </c>
      <c r="H124" s="13" t="s">
        <v>128</v>
      </c>
      <c r="I124" s="13" t="s">
        <v>742</v>
      </c>
      <c r="J124" s="13" t="s">
        <v>743</v>
      </c>
      <c r="K124" s="13" t="s">
        <v>530</v>
      </c>
      <c r="L124" s="13" t="str">
        <f t="shared" si="46"/>
        <v>281</v>
      </c>
      <c r="M124" s="13" t="s">
        <v>531</v>
      </c>
      <c r="N124" s="13" t="s">
        <v>745</v>
      </c>
      <c r="O124" s="13" t="s">
        <v>135</v>
      </c>
      <c r="P124" s="13" t="s">
        <v>740</v>
      </c>
      <c r="Q124" s="13" t="s">
        <v>98</v>
      </c>
      <c r="R124" s="13" t="s">
        <v>741</v>
      </c>
      <c r="S124" s="13" t="s">
        <v>744</v>
      </c>
      <c r="T124" s="13" t="s">
        <v>103</v>
      </c>
      <c r="U124" s="13" t="str">
        <f t="shared" si="47"/>
        <v>293</v>
      </c>
      <c r="V124" s="13" t="s">
        <v>104</v>
      </c>
      <c r="W124" s="13" t="s">
        <v>70</v>
      </c>
      <c r="X124" s="13" t="s">
        <v>71</v>
      </c>
      <c r="Y124" s="25">
        <v>19180</v>
      </c>
      <c r="Z124" s="15">
        <v>117473.99768667499</v>
      </c>
      <c r="AA124" s="14" t="s">
        <v>72</v>
      </c>
      <c r="AB124" s="14" t="s">
        <v>72</v>
      </c>
      <c r="AC124" s="14" t="s">
        <v>72</v>
      </c>
      <c r="AD124" s="14" t="s">
        <v>72</v>
      </c>
      <c r="AE124" s="14" t="s">
        <v>72</v>
      </c>
      <c r="AF124" s="14" t="s">
        <v>72</v>
      </c>
      <c r="AG124" s="14" t="s">
        <v>72</v>
      </c>
      <c r="AH124" s="14" t="s">
        <v>72</v>
      </c>
      <c r="AI124" s="29">
        <f t="shared" si="48"/>
        <v>0.16327017363584262</v>
      </c>
      <c r="AJ124" s="21" t="str">
        <f>VLOOKUP(C124,Richtungsmatrix!$A$2:$E$133,5,FALSE)</f>
        <v>vertikal</v>
      </c>
      <c r="AK124" s="24" t="s">
        <v>745</v>
      </c>
      <c r="AL124" s="24" t="s">
        <v>135</v>
      </c>
      <c r="AM124" s="43" t="s">
        <v>1219</v>
      </c>
      <c r="AN124" s="34">
        <v>41453</v>
      </c>
      <c r="AO124" s="51"/>
      <c r="AP124" s="33">
        <v>41443</v>
      </c>
      <c r="AQ124" s="37">
        <v>3128.57</v>
      </c>
      <c r="AR124" s="47">
        <v>12299.18</v>
      </c>
      <c r="AS124" s="33">
        <v>41451</v>
      </c>
      <c r="AT124" s="35">
        <v>3271.4300000000003</v>
      </c>
      <c r="AU124" s="39">
        <v>11990.48</v>
      </c>
      <c r="AV124" s="33">
        <v>41452</v>
      </c>
      <c r="AW124" s="35">
        <v>3547.96</v>
      </c>
      <c r="AX124" s="39">
        <v>12003.89</v>
      </c>
      <c r="AY124" s="33">
        <v>41454</v>
      </c>
      <c r="AZ124" s="36">
        <v>3617.35</v>
      </c>
      <c r="BA124" s="48">
        <v>11995.9</v>
      </c>
      <c r="BB124" s="33">
        <v>41455</v>
      </c>
      <c r="BC124" s="35">
        <v>3617.35</v>
      </c>
      <c r="BD124" s="39">
        <v>11995.9</v>
      </c>
      <c r="BE124" s="33">
        <v>41463</v>
      </c>
      <c r="BF124" s="35">
        <v>3537.75</v>
      </c>
      <c r="BG124" s="39">
        <v>12188.14</v>
      </c>
      <c r="BH124" s="40">
        <f t="shared" si="49"/>
        <v>0.13078818757451471</v>
      </c>
      <c r="BI124" s="40">
        <f t="shared" si="50"/>
        <v>0.10573969181672838</v>
      </c>
      <c r="BJ124" s="40">
        <f t="shared" si="51"/>
        <v>1.9557717674381969E-2</v>
      </c>
      <c r="BK124" s="40">
        <f t="shared" si="52"/>
        <v>-9.0282441593667606E-3</v>
      </c>
      <c r="BL124" s="40">
        <f t="shared" si="53"/>
        <v>4.5202527338350507E-4</v>
      </c>
      <c r="BM124" s="40">
        <f t="shared" si="54"/>
        <v>-6.6561756230687497E-4</v>
      </c>
      <c r="BN124" s="42">
        <f t="shared" si="55"/>
        <v>0.13981643173388147</v>
      </c>
      <c r="BO124" s="52">
        <v>14</v>
      </c>
      <c r="BP124" s="42">
        <f t="shared" si="56"/>
        <v>0.10528766654334487</v>
      </c>
      <c r="BQ124" s="52">
        <v>11</v>
      </c>
      <c r="BR124" s="42">
        <f t="shared" si="57"/>
        <v>2.0223335236688844E-2</v>
      </c>
      <c r="BS124" s="52">
        <v>44</v>
      </c>
      <c r="BT124" s="50" t="str">
        <f t="shared" si="44"/>
        <v>vertikal</v>
      </c>
      <c r="BU124" s="52">
        <f t="shared" si="45"/>
        <v>-33</v>
      </c>
    </row>
    <row r="125" spans="1:73" ht="23" customHeight="1">
      <c r="A125" s="16" t="s">
        <v>812</v>
      </c>
      <c r="B125" s="32">
        <v>1907142941</v>
      </c>
      <c r="C125" s="23">
        <v>2931029320</v>
      </c>
      <c r="D125" s="33">
        <v>42039</v>
      </c>
      <c r="E125" s="33">
        <v>42069</v>
      </c>
      <c r="F125" s="33">
        <v>42039</v>
      </c>
      <c r="G125" s="16" t="s">
        <v>813</v>
      </c>
      <c r="H125" s="16" t="s">
        <v>359</v>
      </c>
      <c r="I125" s="16" t="s">
        <v>817</v>
      </c>
      <c r="J125" s="16" t="s">
        <v>701</v>
      </c>
      <c r="K125" s="16" t="s">
        <v>170</v>
      </c>
      <c r="L125" s="13" t="str">
        <f t="shared" si="46"/>
        <v>293</v>
      </c>
      <c r="M125" s="16" t="s">
        <v>169</v>
      </c>
      <c r="N125" s="16" t="s">
        <v>818</v>
      </c>
      <c r="O125" s="16" t="s">
        <v>713</v>
      </c>
      <c r="P125" s="16" t="s">
        <v>814</v>
      </c>
      <c r="Q125" s="16" t="s">
        <v>359</v>
      </c>
      <c r="R125" s="16" t="s">
        <v>816</v>
      </c>
      <c r="S125" s="16" t="s">
        <v>361</v>
      </c>
      <c r="T125" s="16" t="s">
        <v>103</v>
      </c>
      <c r="U125" s="13" t="str">
        <f t="shared" si="47"/>
        <v>293</v>
      </c>
      <c r="V125" s="16" t="s">
        <v>104</v>
      </c>
      <c r="W125" s="16" t="s">
        <v>815</v>
      </c>
      <c r="X125" s="16" t="s">
        <v>71</v>
      </c>
      <c r="Y125" s="27">
        <v>13195.18</v>
      </c>
      <c r="Z125" s="17">
        <v>75402.087873496101</v>
      </c>
      <c r="AA125" s="17">
        <v>81850.325517612</v>
      </c>
      <c r="AB125" s="17">
        <v>116570.147137269</v>
      </c>
      <c r="AC125" s="17">
        <v>10706.3723909071</v>
      </c>
      <c r="AD125" s="17">
        <v>4287.39669765075</v>
      </c>
      <c r="AE125" s="17">
        <v>15844.6713899345</v>
      </c>
      <c r="AF125" s="17">
        <v>12614.651268125799</v>
      </c>
      <c r="AG125" s="17">
        <v>8050.3659617540297</v>
      </c>
      <c r="AH125" s="17">
        <v>16967.144647694</v>
      </c>
      <c r="AI125" s="29">
        <f t="shared" si="48"/>
        <v>0.17499754147574628</v>
      </c>
      <c r="AJ125" s="21" t="str">
        <f>VLOOKUP(C125,Richtungsmatrix!$A$2:$E$133,5,FALSE)</f>
        <v>horizontal</v>
      </c>
      <c r="AK125" s="24" t="s">
        <v>818</v>
      </c>
      <c r="AL125" s="24" t="s">
        <v>713</v>
      </c>
      <c r="AM125" s="50" t="s">
        <v>1215</v>
      </c>
      <c r="AN125" s="34">
        <v>42039</v>
      </c>
      <c r="AO125" s="51"/>
      <c r="AP125" s="33">
        <v>42029</v>
      </c>
      <c r="AQ125" s="37">
        <v>1736.73</v>
      </c>
      <c r="AR125" s="47">
        <v>4054.7000000000003</v>
      </c>
      <c r="AS125" s="33">
        <v>42037</v>
      </c>
      <c r="AT125" s="35">
        <v>1738.8400000000001</v>
      </c>
      <c r="AU125" s="39">
        <v>4023.19</v>
      </c>
      <c r="AV125" s="33">
        <v>42038</v>
      </c>
      <c r="AW125" s="35">
        <v>1776.83</v>
      </c>
      <c r="AX125" s="39">
        <v>4053.36</v>
      </c>
      <c r="AY125" s="33">
        <v>42040</v>
      </c>
      <c r="AZ125" s="36">
        <v>1713.52</v>
      </c>
      <c r="BA125" s="48">
        <v>4045.58</v>
      </c>
      <c r="BB125" s="33">
        <v>42041</v>
      </c>
      <c r="BC125" s="35">
        <v>1728.29</v>
      </c>
      <c r="BD125" s="39">
        <v>4028.78</v>
      </c>
      <c r="BE125" s="33">
        <v>42049</v>
      </c>
      <c r="BF125" s="35">
        <v>1762.06</v>
      </c>
      <c r="BG125" s="39">
        <v>4003.76</v>
      </c>
      <c r="BH125" s="40">
        <f t="shared" si="49"/>
        <v>1.4584880781698839E-2</v>
      </c>
      <c r="BI125" s="40">
        <f t="shared" si="50"/>
        <v>-6.0672632329600296E-3</v>
      </c>
      <c r="BJ125" s="40">
        <f t="shared" si="51"/>
        <v>-3.5630870707946127E-2</v>
      </c>
      <c r="BK125" s="40">
        <f t="shared" si="52"/>
        <v>-1.2563198263743303E-2</v>
      </c>
      <c r="BL125" s="40">
        <f t="shared" si="53"/>
        <v>1.3894446943842897E-3</v>
      </c>
      <c r="BM125" s="40">
        <f t="shared" si="54"/>
        <v>-1.91939526713647E-3</v>
      </c>
      <c r="BN125" s="42">
        <f t="shared" si="55"/>
        <v>2.7148079045442142E-2</v>
      </c>
      <c r="BO125" s="52">
        <v>53</v>
      </c>
      <c r="BP125" s="42">
        <f t="shared" si="56"/>
        <v>-7.4567079273443193E-3</v>
      </c>
      <c r="BQ125" s="52">
        <v>78</v>
      </c>
      <c r="BR125" s="42">
        <f t="shared" si="57"/>
        <v>-3.3711475440809657E-2</v>
      </c>
      <c r="BS125" s="52">
        <v>111</v>
      </c>
      <c r="BT125" s="50" t="str">
        <f t="shared" si="44"/>
        <v>horizontal</v>
      </c>
      <c r="BU125" s="52">
        <f t="shared" si="45"/>
        <v>-33</v>
      </c>
    </row>
    <row r="126" spans="1:73" ht="33.5" customHeight="1">
      <c r="A126" s="16" t="s">
        <v>998</v>
      </c>
      <c r="B126" s="32">
        <v>1633102439</v>
      </c>
      <c r="C126" s="23">
        <v>2932029320</v>
      </c>
      <c r="D126" s="33">
        <v>41211</v>
      </c>
      <c r="E126" s="33">
        <v>41270</v>
      </c>
      <c r="F126" s="33">
        <v>41211</v>
      </c>
      <c r="G126" s="16" t="s">
        <v>999</v>
      </c>
      <c r="H126" s="16" t="s">
        <v>359</v>
      </c>
      <c r="I126" s="16" t="s">
        <v>1002</v>
      </c>
      <c r="J126" s="16" t="s">
        <v>1003</v>
      </c>
      <c r="K126" s="16" t="s">
        <v>103</v>
      </c>
      <c r="L126" s="13" t="str">
        <f t="shared" si="46"/>
        <v>293</v>
      </c>
      <c r="M126" s="16" t="s">
        <v>104</v>
      </c>
      <c r="N126" s="16" t="s">
        <v>1004</v>
      </c>
      <c r="O126" s="16" t="s">
        <v>713</v>
      </c>
      <c r="P126" s="16" t="s">
        <v>1000</v>
      </c>
      <c r="Q126" s="16" t="s">
        <v>359</v>
      </c>
      <c r="R126" s="16" t="s">
        <v>1001</v>
      </c>
      <c r="S126" s="16" t="s">
        <v>701</v>
      </c>
      <c r="T126" s="16" t="s">
        <v>103</v>
      </c>
      <c r="U126" s="13" t="str">
        <f t="shared" si="47"/>
        <v>293</v>
      </c>
      <c r="V126" s="16" t="s">
        <v>104</v>
      </c>
      <c r="W126" s="16" t="s">
        <v>70</v>
      </c>
      <c r="X126" s="16" t="s">
        <v>71</v>
      </c>
      <c r="Y126" s="27">
        <v>2930.55</v>
      </c>
      <c r="Z126" s="17">
        <v>25128.3510999586</v>
      </c>
      <c r="AA126" s="17">
        <v>33168.802113432801</v>
      </c>
      <c r="AB126" s="17">
        <v>20127.961357227301</v>
      </c>
      <c r="AC126" s="17">
        <v>859.09515284600695</v>
      </c>
      <c r="AD126" s="17">
        <v>1041.07578809194</v>
      </c>
      <c r="AE126" s="17">
        <v>1485.0620279905399</v>
      </c>
      <c r="AF126" s="17">
        <v>257.10745116954899</v>
      </c>
      <c r="AG126" s="17">
        <v>1615.7867809510501</v>
      </c>
      <c r="AH126" s="17">
        <v>1023.50278904303</v>
      </c>
      <c r="AI126" s="29">
        <f t="shared" si="48"/>
        <v>0.11662325109763483</v>
      </c>
      <c r="AJ126" s="21" t="str">
        <f>VLOOKUP(C126,Richtungsmatrix!$A$2:$E$133,5,FALSE)</f>
        <v>horizontal</v>
      </c>
      <c r="AK126" s="24" t="s">
        <v>1004</v>
      </c>
      <c r="AL126" s="24" t="s">
        <v>713</v>
      </c>
      <c r="AM126" s="50" t="s">
        <v>1215</v>
      </c>
      <c r="AN126" s="34">
        <v>41211</v>
      </c>
      <c r="AO126" s="51"/>
      <c r="AP126" s="33">
        <v>41201</v>
      </c>
      <c r="AQ126" s="37">
        <v>84.44</v>
      </c>
      <c r="AR126" s="47">
        <v>4180.92</v>
      </c>
      <c r="AS126" s="33">
        <v>41209</v>
      </c>
      <c r="AT126" s="35">
        <v>79.350000000000009</v>
      </c>
      <c r="AU126" s="39">
        <v>4082.92</v>
      </c>
      <c r="AV126" s="33">
        <v>41210</v>
      </c>
      <c r="AW126" s="35">
        <v>79.350000000000009</v>
      </c>
      <c r="AX126" s="39">
        <v>4082.92</v>
      </c>
      <c r="AY126" s="33">
        <v>41212</v>
      </c>
      <c r="AZ126" s="36">
        <v>76.710000000000008</v>
      </c>
      <c r="BA126" s="48">
        <v>4043.35</v>
      </c>
      <c r="BB126" s="33">
        <v>41213</v>
      </c>
      <c r="BC126" s="35">
        <v>79.150000000000006</v>
      </c>
      <c r="BD126" s="39">
        <v>4083.29</v>
      </c>
      <c r="BE126" s="33">
        <v>41221</v>
      </c>
      <c r="BF126" s="35">
        <v>80.570000000000007</v>
      </c>
      <c r="BG126" s="39">
        <v>4068.58</v>
      </c>
      <c r="BH126" s="40">
        <f t="shared" si="49"/>
        <v>-4.5831359545239092E-2</v>
      </c>
      <c r="BI126" s="40">
        <f t="shared" si="50"/>
        <v>-2.520478890989275E-3</v>
      </c>
      <c r="BJ126" s="40">
        <f t="shared" si="51"/>
        <v>-3.3270321361058564E-2</v>
      </c>
      <c r="BK126" s="40">
        <f t="shared" si="52"/>
        <v>-2.6869684184342213E-2</v>
      </c>
      <c r="BL126" s="40">
        <f t="shared" si="53"/>
        <v>9.0621418004754872E-5</v>
      </c>
      <c r="BM126" s="40">
        <f t="shared" si="54"/>
        <v>-9.6915932714821684E-3</v>
      </c>
      <c r="BN126" s="42">
        <f t="shared" si="55"/>
        <v>-1.8961675360896879E-2</v>
      </c>
      <c r="BO126" s="52">
        <v>80</v>
      </c>
      <c r="BP126" s="42">
        <f t="shared" si="56"/>
        <v>-2.6111003089940299E-3</v>
      </c>
      <c r="BQ126" s="52">
        <v>69</v>
      </c>
      <c r="BR126" s="42">
        <f t="shared" si="57"/>
        <v>-2.3578728089576395E-2</v>
      </c>
      <c r="BS126" s="52">
        <v>103</v>
      </c>
      <c r="BT126" s="50" t="str">
        <f t="shared" si="44"/>
        <v>horizontal</v>
      </c>
      <c r="BU126" s="52">
        <f t="shared" si="45"/>
        <v>-34</v>
      </c>
    </row>
    <row r="127" spans="1:73" ht="33.5" customHeight="1">
      <c r="A127" s="13" t="s">
        <v>1060</v>
      </c>
      <c r="B127" s="31">
        <v>1909018244</v>
      </c>
      <c r="C127" s="23">
        <v>2932046520</v>
      </c>
      <c r="D127" s="33">
        <v>42333</v>
      </c>
      <c r="E127" s="33">
        <v>42333</v>
      </c>
      <c r="F127" s="33">
        <v>41527</v>
      </c>
      <c r="G127" s="13" t="s">
        <v>1061</v>
      </c>
      <c r="H127" s="13" t="s">
        <v>1062</v>
      </c>
      <c r="I127" s="13" t="s">
        <v>1065</v>
      </c>
      <c r="J127" s="13" t="s">
        <v>1066</v>
      </c>
      <c r="K127" s="13" t="s">
        <v>103</v>
      </c>
      <c r="L127" s="13" t="str">
        <f t="shared" si="46"/>
        <v>293</v>
      </c>
      <c r="M127" s="13" t="s">
        <v>104</v>
      </c>
      <c r="N127" s="13" t="s">
        <v>1068</v>
      </c>
      <c r="O127" s="13" t="s">
        <v>1069</v>
      </c>
      <c r="P127" s="13" t="s">
        <v>1063</v>
      </c>
      <c r="Q127" s="13" t="s">
        <v>138</v>
      </c>
      <c r="R127" s="13" t="s">
        <v>1064</v>
      </c>
      <c r="S127" s="13" t="s">
        <v>1067</v>
      </c>
      <c r="T127" s="13" t="s">
        <v>1071</v>
      </c>
      <c r="U127" s="13" t="str">
        <f t="shared" si="47"/>
        <v>465</v>
      </c>
      <c r="V127" s="13" t="s">
        <v>1070</v>
      </c>
      <c r="W127" s="13" t="s">
        <v>70</v>
      </c>
      <c r="X127" s="13" t="s">
        <v>71</v>
      </c>
      <c r="Y127" s="25">
        <v>2076</v>
      </c>
      <c r="Z127" s="15">
        <v>415494.39155896503</v>
      </c>
      <c r="AA127" s="15">
        <v>614952.14814488101</v>
      </c>
      <c r="AB127" s="15">
        <v>682973.38446876605</v>
      </c>
      <c r="AC127" s="14" t="s">
        <v>72</v>
      </c>
      <c r="AD127" s="14" t="s">
        <v>72</v>
      </c>
      <c r="AE127" s="14" t="s">
        <v>72</v>
      </c>
      <c r="AF127" s="14" t="s">
        <v>72</v>
      </c>
      <c r="AG127" s="14" t="s">
        <v>72</v>
      </c>
      <c r="AH127" s="14" t="s">
        <v>72</v>
      </c>
      <c r="AI127" s="29">
        <f t="shared" si="48"/>
        <v>4.9964573341428212E-3</v>
      </c>
      <c r="AJ127" s="21" t="str">
        <f>VLOOKUP(C127,Richtungsmatrix!$A$2:$E$133,5,FALSE)</f>
        <v>lateral</v>
      </c>
      <c r="AK127" s="24" t="s">
        <v>1068</v>
      </c>
      <c r="AL127" s="24" t="s">
        <v>1069</v>
      </c>
      <c r="AM127" s="43" t="s">
        <v>1213</v>
      </c>
      <c r="AN127" s="34">
        <v>42333</v>
      </c>
      <c r="AO127" s="51"/>
      <c r="AP127" s="33">
        <v>42323</v>
      </c>
      <c r="AQ127" s="37">
        <v>16675.060000000001</v>
      </c>
      <c r="AR127" s="48">
        <v>126.75</v>
      </c>
      <c r="AS127" s="33">
        <v>42331</v>
      </c>
      <c r="AT127" s="35">
        <v>16449.46</v>
      </c>
      <c r="AU127" s="39">
        <v>134.19</v>
      </c>
      <c r="AV127" s="33">
        <v>42332</v>
      </c>
      <c r="AW127" s="35">
        <v>16192.54</v>
      </c>
      <c r="AX127" s="39">
        <v>128.18</v>
      </c>
      <c r="AY127" s="33">
        <v>42334</v>
      </c>
      <c r="AZ127" s="36">
        <v>16355.470000000001</v>
      </c>
      <c r="BA127" s="48">
        <v>133.36000000000001</v>
      </c>
      <c r="BB127" s="33">
        <v>42335</v>
      </c>
      <c r="BC127" s="35">
        <v>16167.48</v>
      </c>
      <c r="BD127" s="39">
        <v>132.43</v>
      </c>
      <c r="BE127" s="33">
        <v>42343</v>
      </c>
      <c r="BF127" s="35">
        <v>15208.710000000001</v>
      </c>
      <c r="BG127" s="39">
        <v>128</v>
      </c>
      <c r="BH127" s="40">
        <f t="shared" si="49"/>
        <v>-8.7936715070290661E-2</v>
      </c>
      <c r="BI127" s="40">
        <f t="shared" si="50"/>
        <v>-1.7142204060194066E-2</v>
      </c>
      <c r="BJ127" s="40">
        <f t="shared" si="51"/>
        <v>1.0062040915137516E-2</v>
      </c>
      <c r="BK127" s="40">
        <f t="shared" si="52"/>
        <v>9.8619329388560661E-3</v>
      </c>
      <c r="BL127" s="40">
        <f t="shared" si="53"/>
        <v>-1.3115731425590527E-2</v>
      </c>
      <c r="BM127" s="40">
        <f t="shared" si="54"/>
        <v>4.041192073646438E-2</v>
      </c>
      <c r="BN127" s="42">
        <f t="shared" si="55"/>
        <v>-9.7798648009146727E-2</v>
      </c>
      <c r="BO127" s="52">
        <v>118</v>
      </c>
      <c r="BP127" s="42">
        <f t="shared" si="56"/>
        <v>-4.0264726346035395E-3</v>
      </c>
      <c r="BQ127" s="52">
        <v>71</v>
      </c>
      <c r="BR127" s="42">
        <f t="shared" si="57"/>
        <v>-3.0349879821326864E-2</v>
      </c>
      <c r="BS127" s="52">
        <v>107</v>
      </c>
      <c r="BT127" s="50" t="str">
        <f t="shared" si="44"/>
        <v>lateral</v>
      </c>
      <c r="BU127" s="52">
        <f t="shared" si="45"/>
        <v>-36</v>
      </c>
    </row>
    <row r="128" spans="1:73" ht="23" customHeight="1">
      <c r="A128" s="16" t="s">
        <v>863</v>
      </c>
      <c r="B128" s="32">
        <v>1909430817</v>
      </c>
      <c r="C128" s="23">
        <v>2932032300</v>
      </c>
      <c r="D128" s="33">
        <v>42556</v>
      </c>
      <c r="E128" s="33">
        <v>42556</v>
      </c>
      <c r="F128" s="33">
        <v>42486</v>
      </c>
      <c r="G128" s="16" t="s">
        <v>864</v>
      </c>
      <c r="H128" s="16" t="s">
        <v>367</v>
      </c>
      <c r="I128" s="16" t="s">
        <v>867</v>
      </c>
      <c r="J128" s="16" t="s">
        <v>868</v>
      </c>
      <c r="K128" s="16" t="s">
        <v>103</v>
      </c>
      <c r="L128" s="13" t="str">
        <f t="shared" si="46"/>
        <v>293</v>
      </c>
      <c r="M128" s="16" t="s">
        <v>104</v>
      </c>
      <c r="N128" s="16" t="s">
        <v>870</v>
      </c>
      <c r="O128" s="16" t="s">
        <v>371</v>
      </c>
      <c r="P128" s="16" t="s">
        <v>865</v>
      </c>
      <c r="Q128" s="16" t="s">
        <v>68</v>
      </c>
      <c r="R128" s="16" t="s">
        <v>866</v>
      </c>
      <c r="S128" s="16" t="s">
        <v>869</v>
      </c>
      <c r="T128" s="16" t="s">
        <v>872</v>
      </c>
      <c r="U128" s="13" t="str">
        <f t="shared" si="47"/>
        <v>323</v>
      </c>
      <c r="V128" s="16" t="s">
        <v>871</v>
      </c>
      <c r="W128" s="16" t="s">
        <v>70</v>
      </c>
      <c r="X128" s="16" t="s">
        <v>71</v>
      </c>
      <c r="Y128" s="27">
        <v>10000</v>
      </c>
      <c r="Z128" s="17">
        <v>1507222.99069509</v>
      </c>
      <c r="AA128" s="17">
        <v>1259589.9147592599</v>
      </c>
      <c r="AB128" s="17">
        <v>805072.12122754601</v>
      </c>
      <c r="AC128" s="18" t="s">
        <v>72</v>
      </c>
      <c r="AD128" s="18" t="s">
        <v>72</v>
      </c>
      <c r="AE128" s="18" t="s">
        <v>72</v>
      </c>
      <c r="AF128" s="17">
        <v>-1989.0154046478799</v>
      </c>
      <c r="AG128" s="17">
        <v>-870.55890436925404</v>
      </c>
      <c r="AH128" s="17">
        <v>-42584.856396866802</v>
      </c>
      <c r="AI128" s="29">
        <f t="shared" si="48"/>
        <v>6.6347183275039306E-3</v>
      </c>
      <c r="AJ128" s="21" t="str">
        <f>VLOOKUP(C128,Richtungsmatrix!$A$2:$E$133,5,FALSE)</f>
        <v>lateral</v>
      </c>
      <c r="AK128" s="24" t="s">
        <v>870</v>
      </c>
      <c r="AL128" s="24" t="s">
        <v>371</v>
      </c>
      <c r="AM128" s="50" t="s">
        <v>1218</v>
      </c>
      <c r="AN128" s="34">
        <v>42556</v>
      </c>
      <c r="AO128" s="51">
        <f>AP128-2</f>
        <v>42544</v>
      </c>
      <c r="AP128" s="33">
        <v>42546</v>
      </c>
      <c r="AQ128" s="37">
        <v>163.41</v>
      </c>
      <c r="AR128" s="47">
        <v>1354.58</v>
      </c>
      <c r="AS128" s="33">
        <v>42554</v>
      </c>
      <c r="AT128" s="35">
        <v>163.41</v>
      </c>
      <c r="AU128" s="39">
        <v>1325.17</v>
      </c>
      <c r="AV128" s="33">
        <v>42555</v>
      </c>
      <c r="AW128" s="35">
        <v>164.07</v>
      </c>
      <c r="AX128" s="39">
        <v>1340.58</v>
      </c>
      <c r="AY128" s="33">
        <v>42557</v>
      </c>
      <c r="AZ128" s="36">
        <v>159.44</v>
      </c>
      <c r="BA128" s="48">
        <v>1300.71</v>
      </c>
      <c r="BB128" s="33">
        <v>42558</v>
      </c>
      <c r="BC128" s="35">
        <v>163.74</v>
      </c>
      <c r="BD128" s="39">
        <v>1285.06</v>
      </c>
      <c r="BE128" s="33">
        <v>42566</v>
      </c>
      <c r="BF128" s="35">
        <v>164.07</v>
      </c>
      <c r="BG128" s="39">
        <v>1365.09</v>
      </c>
      <c r="BH128" s="40">
        <f t="shared" si="49"/>
        <v>4.0389205067008493E-3</v>
      </c>
      <c r="BI128" s="40">
        <f t="shared" si="50"/>
        <v>2.0194602533505357E-3</v>
      </c>
      <c r="BJ128" s="40">
        <f t="shared" si="51"/>
        <v>-2.8219662339245444E-2</v>
      </c>
      <c r="BK128" s="40">
        <f t="shared" si="52"/>
        <v>7.7588625256537203E-3</v>
      </c>
      <c r="BL128" s="40">
        <f t="shared" si="53"/>
        <v>-3.0267814695473128E-2</v>
      </c>
      <c r="BM128" s="40">
        <f t="shared" si="54"/>
        <v>-2.9740858434408879E-2</v>
      </c>
      <c r="BN128" s="42">
        <f t="shared" si="55"/>
        <v>-3.7199420189528709E-3</v>
      </c>
      <c r="BO128" s="52">
        <v>70</v>
      </c>
      <c r="BP128" s="42">
        <f t="shared" si="56"/>
        <v>3.2287274948823663E-2</v>
      </c>
      <c r="BQ128" s="52">
        <v>34</v>
      </c>
      <c r="BR128" s="42">
        <f t="shared" si="57"/>
        <v>1.5211960951634351E-3</v>
      </c>
      <c r="BS128" s="52">
        <v>74</v>
      </c>
      <c r="BT128" s="50" t="str">
        <f t="shared" si="44"/>
        <v>lateral</v>
      </c>
      <c r="BU128" s="52">
        <f t="shared" si="45"/>
        <v>-40</v>
      </c>
    </row>
    <row r="129" spans="1:73" ht="33.5" customHeight="1">
      <c r="A129" s="16" t="s">
        <v>136</v>
      </c>
      <c r="B129" s="32">
        <v>1909266393</v>
      </c>
      <c r="C129" s="23">
        <v>2932025940</v>
      </c>
      <c r="D129" s="33">
        <v>42215</v>
      </c>
      <c r="E129" s="33">
        <v>42356</v>
      </c>
      <c r="F129" s="33">
        <v>42215</v>
      </c>
      <c r="G129" s="16" t="s">
        <v>137</v>
      </c>
      <c r="H129" s="16" t="s">
        <v>138</v>
      </c>
      <c r="I129" s="16" t="s">
        <v>141</v>
      </c>
      <c r="J129" s="16" t="s">
        <v>142</v>
      </c>
      <c r="K129" s="16" t="s">
        <v>103</v>
      </c>
      <c r="L129" s="13" t="str">
        <f t="shared" si="46"/>
        <v>293</v>
      </c>
      <c r="M129" s="16" t="s">
        <v>104</v>
      </c>
      <c r="N129" s="16" t="s">
        <v>144</v>
      </c>
      <c r="O129" s="16" t="s">
        <v>75</v>
      </c>
      <c r="P129" s="16" t="s">
        <v>139</v>
      </c>
      <c r="Q129" s="16" t="s">
        <v>138</v>
      </c>
      <c r="R129" s="16" t="s">
        <v>140</v>
      </c>
      <c r="S129" s="16" t="s">
        <v>143</v>
      </c>
      <c r="T129" s="16" t="s">
        <v>146</v>
      </c>
      <c r="U129" s="13" t="str">
        <f t="shared" si="47"/>
        <v>259</v>
      </c>
      <c r="V129" s="16" t="s">
        <v>145</v>
      </c>
      <c r="W129" s="16" t="s">
        <v>70</v>
      </c>
      <c r="X129" s="16" t="s">
        <v>71</v>
      </c>
      <c r="Y129" s="27">
        <v>1477852</v>
      </c>
      <c r="Z129" s="17">
        <v>17304858.585797999</v>
      </c>
      <c r="AA129" s="17">
        <v>22055626.153684001</v>
      </c>
      <c r="AB129" s="17">
        <v>17734026.792328201</v>
      </c>
      <c r="AC129" s="17">
        <v>1192486.4861999999</v>
      </c>
      <c r="AD129" s="17">
        <v>1331863.7150000001</v>
      </c>
      <c r="AE129" s="17">
        <v>1112757.905</v>
      </c>
      <c r="AF129" s="17">
        <v>1362299.5976</v>
      </c>
      <c r="AG129" s="17">
        <v>1551391.5963000001</v>
      </c>
      <c r="AH129" s="17">
        <v>1507288.65</v>
      </c>
      <c r="AI129" s="29">
        <f t="shared" si="48"/>
        <v>8.5400986819555116E-2</v>
      </c>
      <c r="AJ129" s="21" t="str">
        <f>VLOOKUP(C129,Richtungsmatrix!$A$2:$E$133,5,FALSE)</f>
        <v>vertikal</v>
      </c>
      <c r="AK129" s="24" t="s">
        <v>144</v>
      </c>
      <c r="AL129" s="24" t="s">
        <v>75</v>
      </c>
      <c r="AM129" s="44" t="s">
        <v>1217</v>
      </c>
      <c r="AN129" s="34">
        <v>42215</v>
      </c>
      <c r="AO129" s="51"/>
      <c r="AP129" s="33">
        <v>42205</v>
      </c>
      <c r="AQ129" s="38">
        <v>378.94</v>
      </c>
      <c r="AR129" s="47">
        <v>51.79</v>
      </c>
      <c r="AS129" s="33">
        <v>42213</v>
      </c>
      <c r="AT129" s="35">
        <v>375.44</v>
      </c>
      <c r="AU129" s="39">
        <v>51.31</v>
      </c>
      <c r="AV129" s="33">
        <v>42214</v>
      </c>
      <c r="AW129" s="35">
        <v>380.54</v>
      </c>
      <c r="AX129" s="39">
        <v>50.580000000000005</v>
      </c>
      <c r="AY129" s="33">
        <v>42216</v>
      </c>
      <c r="AZ129" s="36">
        <v>378.98</v>
      </c>
      <c r="BA129" s="47">
        <v>51.580000000000005</v>
      </c>
      <c r="BB129" s="33">
        <v>42217</v>
      </c>
      <c r="BC129" s="35">
        <v>378.98</v>
      </c>
      <c r="BD129" s="39">
        <v>51.580000000000005</v>
      </c>
      <c r="BE129" s="33">
        <v>42225</v>
      </c>
      <c r="BF129" s="35">
        <v>384.37</v>
      </c>
      <c r="BG129" s="39">
        <v>52.53</v>
      </c>
      <c r="BH129" s="40">
        <f t="shared" si="49"/>
        <v>1.4329445294769538E-2</v>
      </c>
      <c r="BI129" s="40">
        <f t="shared" si="50"/>
        <v>9.4289367142552649E-3</v>
      </c>
      <c r="BJ129" s="40">
        <f t="shared" si="51"/>
        <v>-4.0994376412466504E-3</v>
      </c>
      <c r="BK129" s="40">
        <f t="shared" si="52"/>
        <v>1.4288472678123165E-2</v>
      </c>
      <c r="BL129" s="40">
        <f t="shared" si="53"/>
        <v>5.2621321379848762E-3</v>
      </c>
      <c r="BM129" s="40">
        <f t="shared" si="54"/>
        <v>1.9770660340055368E-2</v>
      </c>
      <c r="BN129" s="42">
        <f t="shared" si="55"/>
        <v>4.0972616646373083E-5</v>
      </c>
      <c r="BO129" s="52">
        <v>69</v>
      </c>
      <c r="BP129" s="42">
        <f t="shared" si="56"/>
        <v>4.1668045762703887E-3</v>
      </c>
      <c r="BQ129" s="52">
        <v>64</v>
      </c>
      <c r="BR129" s="42">
        <f t="shared" si="57"/>
        <v>-2.3870097981302019E-2</v>
      </c>
      <c r="BS129" s="52">
        <v>104</v>
      </c>
      <c r="BT129" s="50" t="str">
        <f t="shared" si="44"/>
        <v>vertikal</v>
      </c>
      <c r="BU129" s="52">
        <f t="shared" si="45"/>
        <v>-40</v>
      </c>
    </row>
    <row r="130" spans="1:73" ht="23" customHeight="1">
      <c r="A130" s="13" t="s">
        <v>803</v>
      </c>
      <c r="B130" s="31">
        <v>1907147411</v>
      </c>
      <c r="C130" s="23">
        <v>2611029320</v>
      </c>
      <c r="D130" s="33">
        <v>42445</v>
      </c>
      <c r="E130" s="33">
        <v>42459</v>
      </c>
      <c r="F130" s="33">
        <v>42445</v>
      </c>
      <c r="G130" s="13" t="s">
        <v>804</v>
      </c>
      <c r="H130" s="13" t="s">
        <v>359</v>
      </c>
      <c r="I130" s="13" t="s">
        <v>808</v>
      </c>
      <c r="J130" s="13" t="s">
        <v>809</v>
      </c>
      <c r="K130" s="13" t="s">
        <v>213</v>
      </c>
      <c r="L130" s="13" t="str">
        <f t="shared" si="46"/>
        <v>261</v>
      </c>
      <c r="M130" s="13" t="s">
        <v>212</v>
      </c>
      <c r="N130" s="13" t="s">
        <v>811</v>
      </c>
      <c r="O130" s="13" t="s">
        <v>713</v>
      </c>
      <c r="P130" s="13" t="s">
        <v>805</v>
      </c>
      <c r="Q130" s="13" t="s">
        <v>359</v>
      </c>
      <c r="R130" s="13" t="s">
        <v>807</v>
      </c>
      <c r="S130" s="13" t="s">
        <v>810</v>
      </c>
      <c r="T130" s="13" t="s">
        <v>103</v>
      </c>
      <c r="U130" s="13" t="str">
        <f t="shared" si="47"/>
        <v>293</v>
      </c>
      <c r="V130" s="13" t="s">
        <v>104</v>
      </c>
      <c r="W130" s="13" t="s">
        <v>806</v>
      </c>
      <c r="X130" s="13" t="s">
        <v>71</v>
      </c>
      <c r="Y130" s="15">
        <v>13393.16</v>
      </c>
      <c r="Z130" s="15">
        <v>135206.50880793901</v>
      </c>
      <c r="AA130" s="15">
        <v>103973.46628075901</v>
      </c>
      <c r="AB130" s="15">
        <v>70223.513003972694</v>
      </c>
      <c r="AC130" s="15">
        <v>1184.3620935879201</v>
      </c>
      <c r="AD130" s="15">
        <v>103.516588154627</v>
      </c>
      <c r="AE130" s="15">
        <v>-3274.6523790139199</v>
      </c>
      <c r="AF130" s="15">
        <v>1915.72070938089</v>
      </c>
      <c r="AG130" s="15">
        <v>4684.2903220895496</v>
      </c>
      <c r="AH130" s="15">
        <v>1540.12545890567</v>
      </c>
      <c r="AI130" s="29">
        <f t="shared" si="48"/>
        <v>9.9057065507290015E-2</v>
      </c>
      <c r="AJ130" s="21" t="str">
        <f>VLOOKUP(C130,Richtungsmatrix!$A$2:$E$133,5,FALSE)</f>
        <v>vertikal</v>
      </c>
      <c r="AK130" s="24" t="s">
        <v>811</v>
      </c>
      <c r="AL130" s="24" t="s">
        <v>713</v>
      </c>
      <c r="AM130" s="50" t="s">
        <v>1215</v>
      </c>
      <c r="AN130" s="34">
        <v>42445</v>
      </c>
      <c r="AO130" s="51"/>
      <c r="AP130" s="33">
        <v>42435</v>
      </c>
      <c r="AQ130" s="37">
        <v>19.23</v>
      </c>
      <c r="AR130" s="47">
        <v>3877.54</v>
      </c>
      <c r="AS130" s="33">
        <v>42443</v>
      </c>
      <c r="AT130" s="35">
        <v>19.440000000000001</v>
      </c>
      <c r="AU130" s="39">
        <v>3929.54</v>
      </c>
      <c r="AV130" s="33">
        <v>42444</v>
      </c>
      <c r="AW130" s="35">
        <v>20.84</v>
      </c>
      <c r="AX130" s="39">
        <v>3910.07</v>
      </c>
      <c r="AY130" s="33">
        <v>42446</v>
      </c>
      <c r="AZ130" s="36">
        <v>21.25</v>
      </c>
      <c r="BA130" s="48">
        <v>3928.73</v>
      </c>
      <c r="BB130" s="33">
        <v>42447</v>
      </c>
      <c r="BC130" s="35">
        <v>21.75</v>
      </c>
      <c r="BD130" s="39">
        <v>3951.15</v>
      </c>
      <c r="BE130" s="33">
        <v>42455</v>
      </c>
      <c r="BF130" s="35">
        <v>20.89</v>
      </c>
      <c r="BG130" s="39">
        <v>3933.84</v>
      </c>
      <c r="BH130" s="40">
        <f t="shared" si="49"/>
        <v>8.6323452938117606E-2</v>
      </c>
      <c r="BI130" s="40">
        <f t="shared" si="50"/>
        <v>0.11882716049382713</v>
      </c>
      <c r="BJ130" s="40">
        <f t="shared" si="51"/>
        <v>1.9673704414587379E-2</v>
      </c>
      <c r="BK130" s="40">
        <f t="shared" si="52"/>
        <v>1.4519514950200429E-2</v>
      </c>
      <c r="BL130" s="40">
        <f t="shared" si="53"/>
        <v>5.4993714276989625E-3</v>
      </c>
      <c r="BM130" s="40">
        <f t="shared" si="54"/>
        <v>4.7722930791520568E-3</v>
      </c>
      <c r="BN130" s="42">
        <f t="shared" si="55"/>
        <v>7.1803937987917177E-2</v>
      </c>
      <c r="BO130" s="52">
        <v>30</v>
      </c>
      <c r="BP130" s="42">
        <f t="shared" si="56"/>
        <v>0.11332778906612817</v>
      </c>
      <c r="BQ130" s="52">
        <v>8</v>
      </c>
      <c r="BR130" s="42">
        <f t="shared" si="57"/>
        <v>1.4901411335435322E-2</v>
      </c>
      <c r="BS130" s="52">
        <v>50</v>
      </c>
      <c r="BT130" s="50" t="str">
        <f t="shared" ref="BT130:BT136" si="58">AJ130</f>
        <v>vertikal</v>
      </c>
      <c r="BU130" s="52">
        <f t="shared" ref="BU130:BU136" si="59">BQ130-BS130</f>
        <v>-42</v>
      </c>
    </row>
    <row r="131" spans="1:73" ht="23" customHeight="1">
      <c r="A131" s="16" t="s">
        <v>897</v>
      </c>
      <c r="B131" s="32">
        <v>1907140655</v>
      </c>
      <c r="C131" s="23">
        <v>2512029320</v>
      </c>
      <c r="D131" s="33">
        <v>42340</v>
      </c>
      <c r="E131" s="33">
        <v>42406</v>
      </c>
      <c r="F131" s="33">
        <v>42191</v>
      </c>
      <c r="G131" s="16" t="s">
        <v>898</v>
      </c>
      <c r="H131" s="16" t="s">
        <v>359</v>
      </c>
      <c r="I131" s="16" t="s">
        <v>901</v>
      </c>
      <c r="J131" s="16" t="s">
        <v>902</v>
      </c>
      <c r="K131" s="16" t="s">
        <v>903</v>
      </c>
      <c r="L131" s="13" t="str">
        <f t="shared" si="46"/>
        <v>251</v>
      </c>
      <c r="M131" s="16" t="s">
        <v>904</v>
      </c>
      <c r="N131" s="16" t="s">
        <v>905</v>
      </c>
      <c r="O131" s="16" t="s">
        <v>362</v>
      </c>
      <c r="P131" s="16" t="s">
        <v>899</v>
      </c>
      <c r="Q131" s="16" t="s">
        <v>359</v>
      </c>
      <c r="R131" s="16" t="s">
        <v>900</v>
      </c>
      <c r="S131" s="16" t="s">
        <v>357</v>
      </c>
      <c r="T131" s="16" t="s">
        <v>103</v>
      </c>
      <c r="U131" s="13" t="str">
        <f t="shared" si="47"/>
        <v>293</v>
      </c>
      <c r="V131" s="16" t="s">
        <v>104</v>
      </c>
      <c r="W131" s="16" t="s">
        <v>70</v>
      </c>
      <c r="X131" s="16" t="s">
        <v>71</v>
      </c>
      <c r="Y131" s="26">
        <v>8855</v>
      </c>
      <c r="Z131" s="17">
        <v>102924.24174251501</v>
      </c>
      <c r="AA131" s="17">
        <v>106597.02208458701</v>
      </c>
      <c r="AB131" s="17">
        <v>100713.600669716</v>
      </c>
      <c r="AC131" s="17">
        <v>16013.785038536</v>
      </c>
      <c r="AD131" s="17">
        <v>11658.188428158801</v>
      </c>
      <c r="AE131" s="17">
        <v>13190.045485836399</v>
      </c>
      <c r="AF131" s="17">
        <v>18980.970692148599</v>
      </c>
      <c r="AG131" s="17">
        <v>13396.607336715801</v>
      </c>
      <c r="AH131" s="17">
        <v>10435.2053512644</v>
      </c>
      <c r="AI131" s="29">
        <f t="shared" si="48"/>
        <v>8.6034153374211914E-2</v>
      </c>
      <c r="AJ131" s="21" t="str">
        <f>VLOOKUP(C131,Richtungsmatrix!$A$2:$E$133,5,FALSE)</f>
        <v>lateral</v>
      </c>
      <c r="AK131" s="24" t="s">
        <v>905</v>
      </c>
      <c r="AL131" s="24" t="s">
        <v>362</v>
      </c>
      <c r="AM131" s="50" t="s">
        <v>1214</v>
      </c>
      <c r="AN131" s="34">
        <v>42340</v>
      </c>
      <c r="AO131" s="51"/>
      <c r="AP131" s="33">
        <v>42330</v>
      </c>
      <c r="AQ131" s="37">
        <v>99.960000000000008</v>
      </c>
      <c r="AR131" s="47">
        <v>1988.96</v>
      </c>
      <c r="AS131" s="33">
        <v>42338</v>
      </c>
      <c r="AT131" s="35">
        <v>101.19</v>
      </c>
      <c r="AU131" s="39">
        <v>2022.38</v>
      </c>
      <c r="AV131" s="33">
        <v>42339</v>
      </c>
      <c r="AW131" s="35">
        <v>103.65</v>
      </c>
      <c r="AX131" s="39">
        <v>2001.51</v>
      </c>
      <c r="AY131" s="33">
        <v>42341</v>
      </c>
      <c r="AZ131" s="36">
        <v>103.65</v>
      </c>
      <c r="BA131" s="48">
        <v>2000.2</v>
      </c>
      <c r="BB131" s="33">
        <v>42342</v>
      </c>
      <c r="BC131" s="35">
        <v>102.01</v>
      </c>
      <c r="BD131" s="39">
        <v>1972.16</v>
      </c>
      <c r="BE131" s="33">
        <v>42350</v>
      </c>
      <c r="BF131" s="35">
        <v>97.5</v>
      </c>
      <c r="BG131" s="39">
        <v>1952.82</v>
      </c>
      <c r="BH131" s="40">
        <f t="shared" si="49"/>
        <v>-2.4609843937575149E-2</v>
      </c>
      <c r="BI131" s="40">
        <f t="shared" si="50"/>
        <v>8.1035675462002299E-3</v>
      </c>
      <c r="BJ131" s="40">
        <f t="shared" si="51"/>
        <v>0</v>
      </c>
      <c r="BK131" s="40">
        <f t="shared" si="52"/>
        <v>-1.8170300056310928E-2</v>
      </c>
      <c r="BL131" s="40">
        <f t="shared" si="53"/>
        <v>-2.4832128482283222E-2</v>
      </c>
      <c r="BM131" s="40">
        <f t="shared" si="54"/>
        <v>-6.5450584808468548E-4</v>
      </c>
      <c r="BN131" s="42">
        <f t="shared" si="55"/>
        <v>-6.4395438812642203E-3</v>
      </c>
      <c r="BO131" s="52">
        <v>74</v>
      </c>
      <c r="BP131" s="42">
        <f t="shared" si="56"/>
        <v>3.2935696028483452E-2</v>
      </c>
      <c r="BQ131" s="52">
        <v>33</v>
      </c>
      <c r="BR131" s="42">
        <f t="shared" si="57"/>
        <v>6.5450584808468548E-4</v>
      </c>
      <c r="BS131" s="52">
        <v>75</v>
      </c>
      <c r="BT131" s="50" t="str">
        <f t="shared" si="58"/>
        <v>lateral</v>
      </c>
      <c r="BU131" s="52">
        <f t="shared" si="59"/>
        <v>-42</v>
      </c>
    </row>
    <row r="132" spans="1:73" ht="23" customHeight="1">
      <c r="A132" s="13" t="s">
        <v>722</v>
      </c>
      <c r="B132" s="31">
        <v>1909037843</v>
      </c>
      <c r="C132" s="23">
        <v>2931030300</v>
      </c>
      <c r="D132" s="33">
        <v>41582</v>
      </c>
      <c r="E132" s="33">
        <v>41598</v>
      </c>
      <c r="F132" s="33">
        <v>41582</v>
      </c>
      <c r="G132" s="13" t="s">
        <v>390</v>
      </c>
      <c r="H132" s="13" t="s">
        <v>98</v>
      </c>
      <c r="I132" s="13" t="s">
        <v>391</v>
      </c>
      <c r="J132" s="13" t="s">
        <v>392</v>
      </c>
      <c r="K132" s="13" t="s">
        <v>170</v>
      </c>
      <c r="L132" s="13" t="str">
        <f t="shared" si="46"/>
        <v>293</v>
      </c>
      <c r="M132" s="13" t="s">
        <v>169</v>
      </c>
      <c r="N132" s="13" t="s">
        <v>393</v>
      </c>
      <c r="O132" s="13" t="s">
        <v>123</v>
      </c>
      <c r="P132" s="13" t="s">
        <v>723</v>
      </c>
      <c r="Q132" s="13" t="s">
        <v>194</v>
      </c>
      <c r="R132" s="13" t="s">
        <v>724</v>
      </c>
      <c r="S132" s="13" t="s">
        <v>725</v>
      </c>
      <c r="T132" s="13" t="s">
        <v>284</v>
      </c>
      <c r="U132" s="13" t="str">
        <f t="shared" si="47"/>
        <v>303</v>
      </c>
      <c r="V132" s="13" t="s">
        <v>285</v>
      </c>
      <c r="W132" s="13" t="s">
        <v>70</v>
      </c>
      <c r="X132" s="13" t="s">
        <v>71</v>
      </c>
      <c r="Y132" s="15">
        <v>21054.98</v>
      </c>
      <c r="Z132" s="15">
        <v>625319.54498448595</v>
      </c>
      <c r="AA132" s="14" t="s">
        <v>72</v>
      </c>
      <c r="AB132" s="14" t="s">
        <v>72</v>
      </c>
      <c r="AC132" s="14" t="s">
        <v>72</v>
      </c>
      <c r="AD132" s="14" t="s">
        <v>72</v>
      </c>
      <c r="AE132" s="14" t="s">
        <v>72</v>
      </c>
      <c r="AF132" s="14" t="s">
        <v>72</v>
      </c>
      <c r="AG132" s="14" t="s">
        <v>72</v>
      </c>
      <c r="AH132" s="14" t="s">
        <v>72</v>
      </c>
      <c r="AI132" s="29">
        <f t="shared" si="48"/>
        <v>3.3670753087563204E-2</v>
      </c>
      <c r="AJ132" s="21" t="str">
        <f>VLOOKUP(C132,Richtungsmatrix!$A$2:$E$133,5,FALSE)</f>
        <v>lateral</v>
      </c>
      <c r="AK132" s="24" t="s">
        <v>393</v>
      </c>
      <c r="AL132" s="24" t="s">
        <v>123</v>
      </c>
      <c r="AM132" s="44" t="s">
        <v>1217</v>
      </c>
      <c r="AN132" s="34">
        <v>41582</v>
      </c>
      <c r="AO132" s="51"/>
      <c r="AP132" s="33">
        <v>41572</v>
      </c>
      <c r="AQ132" s="37">
        <v>80325.69</v>
      </c>
      <c r="AR132" s="47">
        <v>35.53</v>
      </c>
      <c r="AS132" s="33">
        <v>41580</v>
      </c>
      <c r="AT132" s="35">
        <v>81802.63</v>
      </c>
      <c r="AU132" s="39">
        <v>35.42</v>
      </c>
      <c r="AV132" s="33">
        <v>41581</v>
      </c>
      <c r="AW132" s="35">
        <v>81802.63</v>
      </c>
      <c r="AX132" s="39">
        <v>35.42</v>
      </c>
      <c r="AY132" s="33">
        <v>41583</v>
      </c>
      <c r="AZ132" s="36">
        <v>79630.69</v>
      </c>
      <c r="BA132" s="48">
        <v>35.190000000000005</v>
      </c>
      <c r="BB132" s="33">
        <v>41584</v>
      </c>
      <c r="BC132" s="35">
        <v>82775.63</v>
      </c>
      <c r="BD132" s="39">
        <v>35.450000000000003</v>
      </c>
      <c r="BE132" s="33">
        <v>41592</v>
      </c>
      <c r="BF132" s="35">
        <v>85607.75</v>
      </c>
      <c r="BG132" s="39">
        <v>36.340000000000003</v>
      </c>
      <c r="BH132" s="40">
        <f t="shared" si="49"/>
        <v>6.5758040796163764E-2</v>
      </c>
      <c r="BI132" s="40">
        <f t="shared" si="50"/>
        <v>1.1894483099137432E-2</v>
      </c>
      <c r="BJ132" s="40">
        <f t="shared" si="51"/>
        <v>-2.6550980084625642E-2</v>
      </c>
      <c r="BK132" s="40">
        <f t="shared" si="52"/>
        <v>2.2797635800731797E-2</v>
      </c>
      <c r="BL132" s="40">
        <f t="shared" si="53"/>
        <v>8.469791078486999E-4</v>
      </c>
      <c r="BM132" s="40">
        <f t="shared" si="54"/>
        <v>-6.4935064935064402E-3</v>
      </c>
      <c r="BN132" s="42">
        <f t="shared" si="55"/>
        <v>4.2960404995431967E-2</v>
      </c>
      <c r="BO132" s="52">
        <v>45</v>
      </c>
      <c r="BP132" s="42">
        <f t="shared" si="56"/>
        <v>1.1047503991288732E-2</v>
      </c>
      <c r="BQ132" s="52">
        <v>56</v>
      </c>
      <c r="BR132" s="42">
        <f t="shared" si="57"/>
        <v>-2.0057473591119201E-2</v>
      </c>
      <c r="BS132" s="52">
        <v>98</v>
      </c>
      <c r="BT132" s="50" t="str">
        <f t="shared" si="58"/>
        <v>lateral</v>
      </c>
      <c r="BU132" s="52">
        <f t="shared" si="59"/>
        <v>-42</v>
      </c>
    </row>
    <row r="133" spans="1:73" ht="23" customHeight="1">
      <c r="A133" s="16" t="s">
        <v>245</v>
      </c>
      <c r="B133" s="32">
        <v>1909272876</v>
      </c>
      <c r="C133" s="23">
        <v>2932029320</v>
      </c>
      <c r="D133" s="33">
        <v>42227</v>
      </c>
      <c r="E133" s="33">
        <v>42305</v>
      </c>
      <c r="F133" s="33">
        <v>42227</v>
      </c>
      <c r="G133" s="16" t="s">
        <v>246</v>
      </c>
      <c r="H133" s="16" t="s">
        <v>247</v>
      </c>
      <c r="I133" s="16" t="s">
        <v>250</v>
      </c>
      <c r="J133" s="16" t="s">
        <v>251</v>
      </c>
      <c r="K133" s="16" t="s">
        <v>103</v>
      </c>
      <c r="L133" s="13" t="str">
        <f t="shared" si="46"/>
        <v>293</v>
      </c>
      <c r="M133" s="16" t="s">
        <v>104</v>
      </c>
      <c r="N133" s="16" t="s">
        <v>252</v>
      </c>
      <c r="O133" s="16" t="s">
        <v>253</v>
      </c>
      <c r="P133" s="16" t="s">
        <v>248</v>
      </c>
      <c r="Q133" s="16" t="s">
        <v>128</v>
      </c>
      <c r="R133" s="16" t="s">
        <v>249</v>
      </c>
      <c r="S133" s="16" t="s">
        <v>198</v>
      </c>
      <c r="T133" s="16" t="s">
        <v>103</v>
      </c>
      <c r="U133" s="13" t="str">
        <f t="shared" si="47"/>
        <v>293</v>
      </c>
      <c r="V133" s="16" t="s">
        <v>104</v>
      </c>
      <c r="W133" s="16" t="s">
        <v>70</v>
      </c>
      <c r="X133" s="16" t="s">
        <v>71</v>
      </c>
      <c r="Y133" s="26">
        <v>591907</v>
      </c>
      <c r="Z133" s="17">
        <v>2384444.0579496999</v>
      </c>
      <c r="AA133" s="17">
        <v>2881288.9329614001</v>
      </c>
      <c r="AB133" s="17">
        <v>2399592.7472140901</v>
      </c>
      <c r="AC133" s="17">
        <v>19559.648976591201</v>
      </c>
      <c r="AD133" s="17">
        <v>25277.744777355099</v>
      </c>
      <c r="AE133" s="17">
        <v>19436.330197834101</v>
      </c>
      <c r="AF133" s="17">
        <v>14744.051163861501</v>
      </c>
      <c r="AG133" s="17">
        <v>28454.992392546301</v>
      </c>
      <c r="AH133" s="17">
        <v>22622.779385921502</v>
      </c>
      <c r="AI133" s="29">
        <f t="shared" si="48"/>
        <v>0.24823689950980027</v>
      </c>
      <c r="AJ133" s="21" t="str">
        <f>VLOOKUP(C133,Richtungsmatrix!$A$2:$E$133,5,FALSE)</f>
        <v>horizontal</v>
      </c>
      <c r="AK133" s="24" t="s">
        <v>252</v>
      </c>
      <c r="AL133" s="24" t="s">
        <v>253</v>
      </c>
      <c r="AM133" s="50" t="s">
        <v>1211</v>
      </c>
      <c r="AN133" s="34">
        <v>42227</v>
      </c>
      <c r="AO133" s="51"/>
      <c r="AP133" s="33">
        <v>42217</v>
      </c>
      <c r="AQ133" s="37">
        <v>8419.94</v>
      </c>
      <c r="AR133" s="47">
        <v>213.20000000000002</v>
      </c>
      <c r="AS133" s="33">
        <v>42225</v>
      </c>
      <c r="AT133" s="35">
        <v>8435.9500000000007</v>
      </c>
      <c r="AU133" s="39">
        <v>204.8</v>
      </c>
      <c r="AV133" s="33">
        <v>42226</v>
      </c>
      <c r="AW133" s="35">
        <v>8451.9500000000007</v>
      </c>
      <c r="AX133" s="39">
        <v>210</v>
      </c>
      <c r="AY133" s="33">
        <v>42228</v>
      </c>
      <c r="AZ133" s="36">
        <v>8548</v>
      </c>
      <c r="BA133" s="48">
        <v>213</v>
      </c>
      <c r="BB133" s="33">
        <v>42229</v>
      </c>
      <c r="BC133" s="35">
        <v>8788.11</v>
      </c>
      <c r="BD133" s="39">
        <v>206</v>
      </c>
      <c r="BE133" s="33">
        <v>42237</v>
      </c>
      <c r="BF133" s="35">
        <v>8515.98</v>
      </c>
      <c r="BG133" s="39">
        <v>190</v>
      </c>
      <c r="BH133" s="40">
        <f t="shared" si="49"/>
        <v>1.1406257051712831E-2</v>
      </c>
      <c r="BI133" s="40">
        <f t="shared" si="50"/>
        <v>4.1745150220188654E-2</v>
      </c>
      <c r="BJ133" s="40">
        <f t="shared" si="51"/>
        <v>1.1364241388081897E-2</v>
      </c>
      <c r="BK133" s="40">
        <f t="shared" si="52"/>
        <v>-0.10881801125703572</v>
      </c>
      <c r="BL133" s="40">
        <f t="shared" si="53"/>
        <v>5.859375E-3</v>
      </c>
      <c r="BM133" s="40">
        <f t="shared" si="54"/>
        <v>1.4285714285714235E-2</v>
      </c>
      <c r="BN133" s="42">
        <f t="shared" si="55"/>
        <v>0.12022426830874855</v>
      </c>
      <c r="BO133" s="52">
        <v>18</v>
      </c>
      <c r="BP133" s="42">
        <f t="shared" si="56"/>
        <v>3.5885775220188654E-2</v>
      </c>
      <c r="BQ133" s="52">
        <v>29</v>
      </c>
      <c r="BR133" s="42">
        <f t="shared" si="57"/>
        <v>-2.9214728976323379E-3</v>
      </c>
      <c r="BS133" s="52">
        <v>80</v>
      </c>
      <c r="BT133" s="50" t="str">
        <f t="shared" si="58"/>
        <v>horizontal</v>
      </c>
      <c r="BU133" s="52">
        <f t="shared" si="59"/>
        <v>-51</v>
      </c>
    </row>
    <row r="134" spans="1:73" ht="33.5" customHeight="1">
      <c r="A134" s="13" t="s">
        <v>927</v>
      </c>
      <c r="B134" s="31">
        <v>1907184139</v>
      </c>
      <c r="C134" s="23">
        <v>2059029320</v>
      </c>
      <c r="D134" s="33">
        <v>42697</v>
      </c>
      <c r="E134" s="33">
        <v>42740</v>
      </c>
      <c r="F134" s="33">
        <v>42697</v>
      </c>
      <c r="G134" s="13" t="s">
        <v>928</v>
      </c>
      <c r="H134" s="13" t="s">
        <v>77</v>
      </c>
      <c r="I134" s="13" t="s">
        <v>931</v>
      </c>
      <c r="J134" s="13" t="s">
        <v>932</v>
      </c>
      <c r="K134" s="13" t="s">
        <v>395</v>
      </c>
      <c r="L134" s="13" t="str">
        <f t="shared" si="46"/>
        <v>205</v>
      </c>
      <c r="M134" s="13" t="s">
        <v>394</v>
      </c>
      <c r="N134" s="13" t="s">
        <v>934</v>
      </c>
      <c r="O134" s="13" t="s">
        <v>182</v>
      </c>
      <c r="P134" s="13" t="s">
        <v>929</v>
      </c>
      <c r="Q134" s="13" t="s">
        <v>77</v>
      </c>
      <c r="R134" s="13" t="s">
        <v>930</v>
      </c>
      <c r="S134" s="13" t="s">
        <v>933</v>
      </c>
      <c r="T134" s="13" t="s">
        <v>103</v>
      </c>
      <c r="U134" s="13" t="str">
        <f t="shared" si="47"/>
        <v>293</v>
      </c>
      <c r="V134" s="13" t="s">
        <v>104</v>
      </c>
      <c r="W134" s="13" t="s">
        <v>70</v>
      </c>
      <c r="X134" s="13" t="s">
        <v>71</v>
      </c>
      <c r="Y134" s="15">
        <v>6975.88</v>
      </c>
      <c r="Z134" s="15">
        <v>1100958.1350531201</v>
      </c>
      <c r="AA134" s="15">
        <v>1559573.2262541601</v>
      </c>
      <c r="AB134" s="14" t="s">
        <v>72</v>
      </c>
      <c r="AC134" s="15">
        <v>17799.732741978201</v>
      </c>
      <c r="AD134" s="15">
        <v>12157.6909985982</v>
      </c>
      <c r="AE134" s="15">
        <v>8520.9727839516308</v>
      </c>
      <c r="AF134" s="15">
        <v>18471.8792179056</v>
      </c>
      <c r="AG134" s="15">
        <v>13593.034885958599</v>
      </c>
      <c r="AH134" s="15">
        <v>10369.2497581304</v>
      </c>
      <c r="AI134" s="29">
        <f t="shared" si="48"/>
        <v>6.3361900674483154E-3</v>
      </c>
      <c r="AJ134" s="21" t="str">
        <f>VLOOKUP(C134,Richtungsmatrix!$A$2:$E$133,5,FALSE)</f>
        <v>lateral</v>
      </c>
      <c r="AK134" s="24" t="s">
        <v>934</v>
      </c>
      <c r="AL134" s="24" t="s">
        <v>182</v>
      </c>
      <c r="AM134" s="50" t="s">
        <v>1220</v>
      </c>
      <c r="AN134" s="34">
        <v>42697</v>
      </c>
      <c r="AO134" s="51"/>
      <c r="AP134" s="33">
        <v>42687</v>
      </c>
      <c r="AQ134" s="37">
        <v>570.82000000000005</v>
      </c>
      <c r="AR134" s="47">
        <v>1.1500000000000001</v>
      </c>
      <c r="AS134" s="33">
        <v>42695</v>
      </c>
      <c r="AT134" s="35">
        <v>579.57000000000005</v>
      </c>
      <c r="AU134" s="39">
        <v>1.1599999999999999</v>
      </c>
      <c r="AV134" s="33">
        <v>42696</v>
      </c>
      <c r="AW134" s="35">
        <v>593.4</v>
      </c>
      <c r="AX134" s="39">
        <v>1.1599999999999999</v>
      </c>
      <c r="AY134" s="33">
        <v>42698</v>
      </c>
      <c r="AZ134" s="36">
        <v>580.5</v>
      </c>
      <c r="BA134" s="48">
        <v>1.1599999999999999</v>
      </c>
      <c r="BB134" s="33">
        <v>42699</v>
      </c>
      <c r="BC134" s="35">
        <v>588.64</v>
      </c>
      <c r="BD134" s="39">
        <v>1.1599999999999999</v>
      </c>
      <c r="BE134" s="33">
        <v>42707</v>
      </c>
      <c r="BF134" s="35">
        <v>606.91999999999996</v>
      </c>
      <c r="BG134" s="39">
        <v>1.18</v>
      </c>
      <c r="BH134" s="40">
        <f t="shared" si="49"/>
        <v>6.3242353106057747E-2</v>
      </c>
      <c r="BI134" s="40">
        <f t="shared" si="50"/>
        <v>1.5649533274669114E-2</v>
      </c>
      <c r="BJ134" s="40">
        <f t="shared" si="51"/>
        <v>-2.1739130434782594E-2</v>
      </c>
      <c r="BK134" s="40">
        <f t="shared" si="52"/>
        <v>2.608695652173898E-2</v>
      </c>
      <c r="BL134" s="40">
        <f t="shared" si="53"/>
        <v>0</v>
      </c>
      <c r="BM134" s="40">
        <f t="shared" si="54"/>
        <v>0</v>
      </c>
      <c r="BN134" s="42">
        <f t="shared" si="55"/>
        <v>3.7155396584318767E-2</v>
      </c>
      <c r="BO134" s="52">
        <v>47</v>
      </c>
      <c r="BP134" s="42">
        <f t="shared" si="56"/>
        <v>1.5649533274669114E-2</v>
      </c>
      <c r="BQ134" s="52">
        <v>46</v>
      </c>
      <c r="BR134" s="42">
        <f t="shared" si="57"/>
        <v>-2.1739130434782594E-2</v>
      </c>
      <c r="BS134" s="52">
        <v>101</v>
      </c>
      <c r="BT134" s="50" t="str">
        <f t="shared" si="58"/>
        <v>lateral</v>
      </c>
      <c r="BU134" s="52">
        <f t="shared" si="59"/>
        <v>-55</v>
      </c>
    </row>
    <row r="135" spans="1:73" ht="33.5" customHeight="1">
      <c r="A135" s="13" t="s">
        <v>230</v>
      </c>
      <c r="B135" s="31">
        <v>1907090362</v>
      </c>
      <c r="C135" s="23">
        <v>2932029100</v>
      </c>
      <c r="D135" s="33">
        <v>42368</v>
      </c>
      <c r="E135" s="33">
        <v>42368</v>
      </c>
      <c r="F135" s="33">
        <v>42076</v>
      </c>
      <c r="G135" s="13" t="s">
        <v>231</v>
      </c>
      <c r="H135" s="13" t="s">
        <v>77</v>
      </c>
      <c r="I135" s="13" t="s">
        <v>234</v>
      </c>
      <c r="J135" s="13" t="s">
        <v>235</v>
      </c>
      <c r="K135" s="13" t="s">
        <v>103</v>
      </c>
      <c r="L135" s="13" t="str">
        <f t="shared" si="46"/>
        <v>293</v>
      </c>
      <c r="M135" s="13" t="s">
        <v>104</v>
      </c>
      <c r="N135" s="13" t="s">
        <v>237</v>
      </c>
      <c r="O135" s="13" t="s">
        <v>84</v>
      </c>
      <c r="P135" s="13" t="s">
        <v>232</v>
      </c>
      <c r="Q135" s="13" t="s">
        <v>77</v>
      </c>
      <c r="R135" s="13" t="s">
        <v>233</v>
      </c>
      <c r="S135" s="13" t="s">
        <v>236</v>
      </c>
      <c r="T135" s="13" t="s">
        <v>73</v>
      </c>
      <c r="U135" s="13" t="str">
        <f t="shared" si="47"/>
        <v>291</v>
      </c>
      <c r="V135" s="13" t="s">
        <v>74</v>
      </c>
      <c r="W135" s="13" t="s">
        <v>70</v>
      </c>
      <c r="X135" s="13" t="s">
        <v>71</v>
      </c>
      <c r="Y135" s="15">
        <v>636216.57999999996</v>
      </c>
      <c r="Z135" s="15">
        <v>4188600.4707222502</v>
      </c>
      <c r="AA135" s="15">
        <v>4477552.1032870496</v>
      </c>
      <c r="AB135" s="15">
        <v>3718736.69980571</v>
      </c>
      <c r="AC135" s="14" t="s">
        <v>72</v>
      </c>
      <c r="AD135" s="14" t="s">
        <v>72</v>
      </c>
      <c r="AE135" s="14" t="s">
        <v>72</v>
      </c>
      <c r="AF135" s="15">
        <v>171669.12043364299</v>
      </c>
      <c r="AG135" s="14" t="s">
        <v>72</v>
      </c>
      <c r="AH135" s="15">
        <v>19645.131874709099</v>
      </c>
      <c r="AI135" s="29">
        <f t="shared" si="48"/>
        <v>0.15189240044426955</v>
      </c>
      <c r="AJ135" s="21" t="str">
        <f>VLOOKUP(C135,Richtungsmatrix!$A$2:$E$133,5,FALSE)</f>
        <v>vertikal</v>
      </c>
      <c r="AK135" s="24" t="s">
        <v>237</v>
      </c>
      <c r="AL135" s="24" t="s">
        <v>84</v>
      </c>
      <c r="AM135" s="22" t="s">
        <v>1226</v>
      </c>
      <c r="AN135" s="34">
        <v>42368</v>
      </c>
      <c r="AO135" s="51"/>
      <c r="AP135" s="33">
        <v>42358</v>
      </c>
      <c r="AQ135" s="37">
        <v>4934.8100000000004</v>
      </c>
      <c r="AR135" s="48">
        <v>3574.94</v>
      </c>
      <c r="AS135" s="33">
        <v>42366</v>
      </c>
      <c r="AT135" s="35">
        <v>4975.8900000000003</v>
      </c>
      <c r="AU135" s="39">
        <v>3635.7690000000002</v>
      </c>
      <c r="AV135" s="33">
        <v>42367</v>
      </c>
      <c r="AW135" s="35">
        <v>4999.3599999999997</v>
      </c>
      <c r="AX135" s="39">
        <v>3528.395</v>
      </c>
      <c r="AY135" s="33">
        <v>42369</v>
      </c>
      <c r="AZ135" s="36">
        <v>4946.55</v>
      </c>
      <c r="BA135" s="48">
        <v>3570.4670000000001</v>
      </c>
      <c r="BB135" s="33">
        <v>42370</v>
      </c>
      <c r="BC135" s="35">
        <v>4946.55</v>
      </c>
      <c r="BD135" s="39">
        <v>3539.1820000000002</v>
      </c>
      <c r="BE135" s="33">
        <v>42378</v>
      </c>
      <c r="BF135" s="35">
        <v>4500.59</v>
      </c>
      <c r="BG135" s="39">
        <v>3194.625</v>
      </c>
      <c r="BH135" s="40">
        <f t="shared" si="49"/>
        <v>-8.7991229652205516E-2</v>
      </c>
      <c r="BI135" s="40">
        <f t="shared" si="50"/>
        <v>-5.8964325979875554E-3</v>
      </c>
      <c r="BJ135" s="40">
        <f t="shared" si="51"/>
        <v>-1.056335210906989E-2</v>
      </c>
      <c r="BK135" s="40">
        <f t="shared" si="52"/>
        <v>-0.10638360364090027</v>
      </c>
      <c r="BL135" s="40">
        <f t="shared" si="53"/>
        <v>-2.6565769167403053E-2</v>
      </c>
      <c r="BM135" s="40">
        <f t="shared" si="54"/>
        <v>1.1923835058149646E-2</v>
      </c>
      <c r="BN135" s="42">
        <f t="shared" si="55"/>
        <v>1.8392373988694755E-2</v>
      </c>
      <c r="BO135" s="52">
        <v>58</v>
      </c>
      <c r="BP135" s="42">
        <f t="shared" si="56"/>
        <v>2.0669336569415497E-2</v>
      </c>
      <c r="BQ135" s="52">
        <v>41</v>
      </c>
      <c r="BR135" s="42">
        <f t="shared" si="57"/>
        <v>-2.2487187167219536E-2</v>
      </c>
      <c r="BS135" s="52">
        <v>102</v>
      </c>
      <c r="BT135" s="50" t="str">
        <f t="shared" si="58"/>
        <v>vertikal</v>
      </c>
      <c r="BU135" s="52">
        <f t="shared" si="59"/>
        <v>-61</v>
      </c>
    </row>
    <row r="136" spans="1:73" ht="24">
      <c r="A136" s="58" t="s">
        <v>323</v>
      </c>
      <c r="B136" s="59">
        <v>1907081682</v>
      </c>
      <c r="C136" s="23">
        <v>1413129320</v>
      </c>
      <c r="D136" s="33">
        <v>41993</v>
      </c>
      <c r="E136" s="33">
        <v>42135</v>
      </c>
      <c r="F136" s="33">
        <v>41993</v>
      </c>
      <c r="G136" s="58" t="s">
        <v>324</v>
      </c>
      <c r="H136" s="58" t="s">
        <v>77</v>
      </c>
      <c r="I136" s="58" t="s">
        <v>327</v>
      </c>
      <c r="J136" s="58" t="s">
        <v>328</v>
      </c>
      <c r="K136" s="58" t="s">
        <v>329</v>
      </c>
      <c r="L136" s="60" t="str">
        <f t="shared" ref="L136:L167" si="60">MID(K136,1,3)</f>
        <v>141</v>
      </c>
      <c r="M136" s="58" t="s">
        <v>330</v>
      </c>
      <c r="N136" s="58" t="s">
        <v>332</v>
      </c>
      <c r="O136" s="58" t="s">
        <v>182</v>
      </c>
      <c r="P136" s="58" t="s">
        <v>325</v>
      </c>
      <c r="Q136" s="58" t="s">
        <v>77</v>
      </c>
      <c r="R136" s="58" t="s">
        <v>326</v>
      </c>
      <c r="S136" s="58" t="s">
        <v>331</v>
      </c>
      <c r="T136" s="58" t="s">
        <v>103</v>
      </c>
      <c r="U136" s="60" t="str">
        <f t="shared" ref="U136:U167" si="61">MID(T136,1,3)</f>
        <v>293</v>
      </c>
      <c r="V136" s="58" t="s">
        <v>104</v>
      </c>
      <c r="W136" s="58" t="s">
        <v>70</v>
      </c>
      <c r="X136" s="58" t="s">
        <v>71</v>
      </c>
      <c r="Y136" s="62">
        <v>380964</v>
      </c>
      <c r="Z136" s="63">
        <v>1246811.30488962</v>
      </c>
      <c r="AA136" s="63">
        <v>1088134.45117319</v>
      </c>
      <c r="AB136" s="63">
        <v>361925.899680915</v>
      </c>
      <c r="AC136" s="63">
        <v>60890.819446861802</v>
      </c>
      <c r="AD136" s="63">
        <v>31594.120651544301</v>
      </c>
      <c r="AE136" s="63">
        <v>1542.85563163916</v>
      </c>
      <c r="AF136" s="63">
        <v>70018.443006129703</v>
      </c>
      <c r="AG136" s="63">
        <v>33106.438816775801</v>
      </c>
      <c r="AH136" s="63">
        <v>655.12810671678403</v>
      </c>
      <c r="AI136" s="29">
        <f t="shared" si="48"/>
        <v>0.30555064628141682</v>
      </c>
      <c r="AJ136" t="str">
        <f>VLOOKUP(C136,Richtungsmatrix!$A$2:$E$133,5,FALSE)</f>
        <v>lateral</v>
      </c>
      <c r="AK136" s="24" t="s">
        <v>332</v>
      </c>
      <c r="AL136" s="24" t="s">
        <v>182</v>
      </c>
      <c r="AM136" s="39" t="s">
        <v>1220</v>
      </c>
      <c r="AN136" s="51">
        <v>41993</v>
      </c>
      <c r="AO136" s="51"/>
      <c r="AP136" s="33">
        <v>41983</v>
      </c>
      <c r="AQ136" s="66">
        <v>110.66</v>
      </c>
      <c r="AR136" s="67">
        <v>1.06</v>
      </c>
      <c r="AS136" s="33">
        <v>41991</v>
      </c>
      <c r="AT136" s="24">
        <v>110.66</v>
      </c>
      <c r="AU136" s="39">
        <v>1.1300000000000001</v>
      </c>
      <c r="AV136" s="33">
        <v>41992</v>
      </c>
      <c r="AW136" s="24">
        <v>110.66</v>
      </c>
      <c r="AX136" s="39">
        <v>1.1100000000000001</v>
      </c>
      <c r="AY136" s="33">
        <v>41994</v>
      </c>
      <c r="AZ136" s="24">
        <v>110.66</v>
      </c>
      <c r="BA136" s="68">
        <v>1.1100000000000001</v>
      </c>
      <c r="BB136" s="33">
        <v>41995</v>
      </c>
      <c r="BC136" s="24">
        <v>121.68</v>
      </c>
      <c r="BD136" s="39">
        <v>1.1200000000000001</v>
      </c>
      <c r="BE136" s="33">
        <v>42003</v>
      </c>
      <c r="BF136">
        <v>140.64000000000001</v>
      </c>
      <c r="BG136" s="39">
        <v>1.1300000000000001</v>
      </c>
      <c r="BH136" s="40">
        <f t="shared" si="49"/>
        <v>0.27091993493583977</v>
      </c>
      <c r="BI136" s="40">
        <f t="shared" si="50"/>
        <v>9.9584312307970491E-2</v>
      </c>
      <c r="BJ136" s="40">
        <f t="shared" si="51"/>
        <v>0</v>
      </c>
      <c r="BK136" s="40">
        <f t="shared" si="52"/>
        <v>6.60377358490567E-2</v>
      </c>
      <c r="BL136" s="40">
        <f t="shared" si="53"/>
        <v>-8.8495575221239076E-3</v>
      </c>
      <c r="BM136" s="40">
        <f t="shared" si="54"/>
        <v>0</v>
      </c>
      <c r="BN136" s="42">
        <f t="shared" si="55"/>
        <v>0.20488219908678307</v>
      </c>
      <c r="BO136" s="52">
        <v>10</v>
      </c>
      <c r="BP136" s="42">
        <f t="shared" si="56"/>
        <v>0.1084338698300944</v>
      </c>
      <c r="BQ136" s="52">
        <v>9</v>
      </c>
      <c r="BR136" s="42">
        <f t="shared" si="57"/>
        <v>0</v>
      </c>
      <c r="BS136" s="52">
        <v>77</v>
      </c>
      <c r="BT136" s="50" t="str">
        <f t="shared" si="58"/>
        <v>lateral</v>
      </c>
      <c r="BU136" s="52">
        <f t="shared" si="59"/>
        <v>-68</v>
      </c>
    </row>
  </sheetData>
  <autoFilter ref="A1:BU1">
    <sortState ref="A2:BU136">
      <sortCondition descending="1" ref="BU1"/>
    </sortState>
  </autoFilter>
  <pageMargins left="0.7" right="0.7" top="0.78740157499999996" bottom="0.78740157499999996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2"/>
  <sheetViews>
    <sheetView workbookViewId="0">
      <selection activeCell="E2" sqref="E2"/>
    </sheetView>
  </sheetViews>
  <sheetFormatPr baseColWidth="10" defaultRowHeight="14" x14ac:dyDescent="0"/>
  <sheetData>
    <row r="2" spans="1:6">
      <c r="A2" s="23">
        <v>2910029100</v>
      </c>
      <c r="B2" s="23" t="str">
        <f t="shared" ref="B2" si="0">D2&amp;C2</f>
        <v>2910029100</v>
      </c>
      <c r="C2" t="str">
        <f t="shared" ref="C2:C33" si="1">MID(A2,1,5)</f>
        <v>29100</v>
      </c>
      <c r="D2" t="str">
        <f t="shared" ref="D2:D33" si="2">MID(A2,6,10)</f>
        <v>29100</v>
      </c>
      <c r="E2" s="22" t="s">
        <v>1178</v>
      </c>
      <c r="F2" s="22">
        <f t="shared" ref="F2:F33" si="3">IF(C2=D2,1,0)</f>
        <v>1</v>
      </c>
    </row>
    <row r="3" spans="1:6">
      <c r="A3" s="23">
        <v>2910029201</v>
      </c>
      <c r="B3" s="23" t="str">
        <f>D3&amp;C3</f>
        <v>2920129100</v>
      </c>
      <c r="C3" t="str">
        <f t="shared" si="1"/>
        <v>29100</v>
      </c>
      <c r="D3" t="str">
        <f t="shared" si="2"/>
        <v>29201</v>
      </c>
      <c r="E3" s="22" t="s">
        <v>1180</v>
      </c>
      <c r="F3" s="22">
        <f t="shared" si="3"/>
        <v>0</v>
      </c>
    </row>
    <row r="4" spans="1:6">
      <c r="A4" s="23">
        <v>2932029320</v>
      </c>
      <c r="B4" s="23" t="str">
        <f t="shared" ref="B4:B67" si="4">D4&amp;C4</f>
        <v>2932029320</v>
      </c>
      <c r="C4" t="str">
        <f t="shared" si="1"/>
        <v>29320</v>
      </c>
      <c r="D4" t="str">
        <f t="shared" si="2"/>
        <v>29320</v>
      </c>
      <c r="E4" s="22" t="s">
        <v>1178</v>
      </c>
      <c r="F4" s="22">
        <f t="shared" si="3"/>
        <v>1</v>
      </c>
    </row>
    <row r="5" spans="1:6">
      <c r="A5" s="23">
        <v>2910058290</v>
      </c>
      <c r="B5" s="23" t="str">
        <f t="shared" si="4"/>
        <v>5829029100</v>
      </c>
      <c r="C5" t="str">
        <f t="shared" si="1"/>
        <v>29100</v>
      </c>
      <c r="D5" t="str">
        <f t="shared" si="2"/>
        <v>58290</v>
      </c>
      <c r="E5" s="22" t="s">
        <v>1180</v>
      </c>
      <c r="F5" s="22">
        <f t="shared" si="3"/>
        <v>0</v>
      </c>
    </row>
    <row r="6" spans="1:6">
      <c r="A6" s="23">
        <v>2910043210</v>
      </c>
      <c r="B6" s="23" t="str">
        <f t="shared" si="4"/>
        <v>4321029100</v>
      </c>
      <c r="C6" t="str">
        <f t="shared" si="1"/>
        <v>29100</v>
      </c>
      <c r="D6" t="str">
        <f t="shared" si="2"/>
        <v>43210</v>
      </c>
      <c r="E6" s="22" t="s">
        <v>1181</v>
      </c>
      <c r="F6" s="22">
        <f t="shared" si="3"/>
        <v>0</v>
      </c>
    </row>
    <row r="7" spans="1:6">
      <c r="A7" s="23">
        <v>2910029320</v>
      </c>
      <c r="B7" s="23" t="str">
        <f t="shared" si="4"/>
        <v>2932029100</v>
      </c>
      <c r="C7" t="str">
        <f t="shared" si="1"/>
        <v>29100</v>
      </c>
      <c r="D7" t="str">
        <f t="shared" si="2"/>
        <v>29320</v>
      </c>
      <c r="E7" s="22" t="s">
        <v>1180</v>
      </c>
      <c r="F7" s="22">
        <f t="shared" si="3"/>
        <v>0</v>
      </c>
    </row>
    <row r="8" spans="1:6">
      <c r="A8" s="23">
        <v>2932025940</v>
      </c>
      <c r="B8" s="23" t="str">
        <f t="shared" si="4"/>
        <v>2594029320</v>
      </c>
      <c r="C8" t="str">
        <f t="shared" si="1"/>
        <v>29320</v>
      </c>
      <c r="D8" t="str">
        <f t="shared" si="2"/>
        <v>25940</v>
      </c>
      <c r="E8" s="22" t="s">
        <v>1180</v>
      </c>
      <c r="F8" s="22">
        <f t="shared" si="3"/>
        <v>0</v>
      </c>
    </row>
    <row r="9" spans="1:6">
      <c r="A9" s="23">
        <v>2910028220</v>
      </c>
      <c r="B9" s="23" t="str">
        <f t="shared" si="4"/>
        <v>2822029100</v>
      </c>
      <c r="C9" t="str">
        <f t="shared" si="1"/>
        <v>29100</v>
      </c>
      <c r="D9" t="str">
        <f t="shared" si="2"/>
        <v>28220</v>
      </c>
      <c r="E9" s="22" t="s">
        <v>1181</v>
      </c>
      <c r="F9" s="22">
        <f t="shared" si="3"/>
        <v>0</v>
      </c>
    </row>
    <row r="10" spans="1:6">
      <c r="A10" s="23">
        <v>3020029320</v>
      </c>
      <c r="B10" s="23" t="str">
        <f t="shared" si="4"/>
        <v>2932030200</v>
      </c>
      <c r="C10" t="str">
        <f t="shared" si="1"/>
        <v>30200</v>
      </c>
      <c r="D10" t="str">
        <f t="shared" si="2"/>
        <v>29320</v>
      </c>
      <c r="E10" s="22" t="s">
        <v>1181</v>
      </c>
      <c r="F10" s="22">
        <f t="shared" si="3"/>
        <v>0</v>
      </c>
    </row>
    <row r="11" spans="1:6">
      <c r="A11" s="23">
        <v>2932029310</v>
      </c>
      <c r="B11" s="23" t="str">
        <f t="shared" si="4"/>
        <v>2931029320</v>
      </c>
      <c r="C11" t="str">
        <f t="shared" si="1"/>
        <v>29320</v>
      </c>
      <c r="D11" t="str">
        <f t="shared" si="2"/>
        <v>29310</v>
      </c>
      <c r="E11" s="22" t="s">
        <v>1178</v>
      </c>
      <c r="F11" s="22">
        <f t="shared" si="3"/>
        <v>0</v>
      </c>
    </row>
    <row r="12" spans="1:6">
      <c r="A12" s="23">
        <v>4312029320</v>
      </c>
      <c r="B12" s="23" t="str">
        <f t="shared" si="4"/>
        <v>2932043120</v>
      </c>
      <c r="C12" t="str">
        <f t="shared" si="1"/>
        <v>43120</v>
      </c>
      <c r="D12" t="str">
        <f t="shared" si="2"/>
        <v>29320</v>
      </c>
      <c r="E12" s="22" t="s">
        <v>1181</v>
      </c>
      <c r="F12" s="22">
        <f t="shared" si="3"/>
        <v>0</v>
      </c>
    </row>
    <row r="13" spans="1:6">
      <c r="A13" s="23">
        <v>2920129201</v>
      </c>
      <c r="B13" s="23" t="str">
        <f t="shared" si="4"/>
        <v>2920129201</v>
      </c>
      <c r="C13" t="str">
        <f t="shared" si="1"/>
        <v>29201</v>
      </c>
      <c r="D13" t="str">
        <f t="shared" si="2"/>
        <v>29201</v>
      </c>
      <c r="E13" s="22" t="s">
        <v>1178</v>
      </c>
      <c r="F13" s="22">
        <f t="shared" si="3"/>
        <v>1</v>
      </c>
    </row>
    <row r="14" spans="1:6">
      <c r="A14" s="23">
        <v>2932030200</v>
      </c>
      <c r="B14" s="23" t="str">
        <f t="shared" si="4"/>
        <v>3020029320</v>
      </c>
      <c r="C14" t="str">
        <f t="shared" si="1"/>
        <v>29320</v>
      </c>
      <c r="D14" t="str">
        <f t="shared" si="2"/>
        <v>30200</v>
      </c>
      <c r="E14" s="22" t="s">
        <v>1181</v>
      </c>
      <c r="F14" s="22">
        <f t="shared" si="3"/>
        <v>0</v>
      </c>
    </row>
    <row r="15" spans="1:6">
      <c r="A15" s="23">
        <v>2932026110</v>
      </c>
      <c r="B15" s="23" t="str">
        <f t="shared" si="4"/>
        <v>2611029320</v>
      </c>
      <c r="C15" t="str">
        <f t="shared" si="1"/>
        <v>29320</v>
      </c>
      <c r="D15" t="str">
        <f t="shared" si="2"/>
        <v>26110</v>
      </c>
      <c r="E15" s="22" t="s">
        <v>1180</v>
      </c>
      <c r="F15" s="22">
        <f t="shared" si="3"/>
        <v>0</v>
      </c>
    </row>
    <row r="16" spans="1:6">
      <c r="A16" s="23">
        <v>2932029100</v>
      </c>
      <c r="B16" s="23" t="str">
        <f t="shared" si="4"/>
        <v>2910029320</v>
      </c>
      <c r="C16" t="str">
        <f t="shared" si="1"/>
        <v>29320</v>
      </c>
      <c r="D16" t="str">
        <f t="shared" si="2"/>
        <v>29100</v>
      </c>
      <c r="E16" s="22" t="s">
        <v>1180</v>
      </c>
      <c r="F16" s="22">
        <f t="shared" si="3"/>
        <v>0</v>
      </c>
    </row>
    <row r="17" spans="1:6">
      <c r="A17" s="23">
        <v>4677029320</v>
      </c>
      <c r="B17" s="23" t="str">
        <f t="shared" si="4"/>
        <v>2932046770</v>
      </c>
      <c r="C17" t="str">
        <f t="shared" si="1"/>
        <v>46770</v>
      </c>
      <c r="D17" t="str">
        <f t="shared" si="2"/>
        <v>29320</v>
      </c>
      <c r="E17" s="22" t="s">
        <v>1181</v>
      </c>
      <c r="F17" s="22">
        <f t="shared" si="3"/>
        <v>0</v>
      </c>
    </row>
    <row r="18" spans="1:6">
      <c r="A18" s="23">
        <v>3030029320</v>
      </c>
      <c r="B18" s="23" t="str">
        <f t="shared" si="4"/>
        <v>2932030300</v>
      </c>
      <c r="C18" t="str">
        <f t="shared" si="1"/>
        <v>30300</v>
      </c>
      <c r="D18" t="str">
        <f t="shared" si="2"/>
        <v>29320</v>
      </c>
      <c r="E18" s="22" t="s">
        <v>1181</v>
      </c>
      <c r="F18" s="22">
        <f t="shared" si="3"/>
        <v>0</v>
      </c>
    </row>
    <row r="19" spans="1:6">
      <c r="A19" s="23">
        <v>2611029320</v>
      </c>
      <c r="B19" s="23" t="str">
        <f t="shared" si="4"/>
        <v>2932026110</v>
      </c>
      <c r="C19" t="str">
        <f t="shared" si="1"/>
        <v>26110</v>
      </c>
      <c r="D19" t="str">
        <f t="shared" si="2"/>
        <v>29320</v>
      </c>
      <c r="E19" s="22" t="s">
        <v>1180</v>
      </c>
      <c r="F19" s="22">
        <f t="shared" si="3"/>
        <v>0</v>
      </c>
    </row>
    <row r="20" spans="1:6">
      <c r="A20" s="23">
        <v>6629029201</v>
      </c>
      <c r="B20" s="23" t="str">
        <f t="shared" si="4"/>
        <v>2920166290</v>
      </c>
      <c r="C20" t="str">
        <f t="shared" si="1"/>
        <v>66290</v>
      </c>
      <c r="D20" t="str">
        <f t="shared" si="2"/>
        <v>29201</v>
      </c>
      <c r="E20" s="22" t="s">
        <v>1180</v>
      </c>
      <c r="F20" s="22">
        <f t="shared" si="3"/>
        <v>0</v>
      </c>
    </row>
    <row r="21" spans="1:6">
      <c r="A21" s="23">
        <v>2910063110</v>
      </c>
      <c r="B21" s="23" t="str">
        <f t="shared" si="4"/>
        <v>6311029100</v>
      </c>
      <c r="C21" t="str">
        <f t="shared" si="1"/>
        <v>29100</v>
      </c>
      <c r="D21" t="str">
        <f t="shared" si="2"/>
        <v>63110</v>
      </c>
      <c r="E21" s="22" t="s">
        <v>1181</v>
      </c>
      <c r="F21" s="22">
        <f t="shared" si="3"/>
        <v>0</v>
      </c>
    </row>
    <row r="22" spans="1:6">
      <c r="A22" s="23">
        <v>2594029320</v>
      </c>
      <c r="B22" s="23" t="str">
        <f t="shared" si="4"/>
        <v>2932025940</v>
      </c>
      <c r="C22" t="str">
        <f t="shared" si="1"/>
        <v>25940</v>
      </c>
      <c r="D22" t="str">
        <f t="shared" si="2"/>
        <v>29320</v>
      </c>
      <c r="E22" s="22" t="s">
        <v>1180</v>
      </c>
      <c r="F22" s="22">
        <f t="shared" si="3"/>
        <v>0</v>
      </c>
    </row>
    <row r="23" spans="1:6">
      <c r="A23" s="23">
        <v>1413129320</v>
      </c>
      <c r="B23" s="23" t="str">
        <f t="shared" si="4"/>
        <v>2932014131</v>
      </c>
      <c r="C23" t="str">
        <f t="shared" si="1"/>
        <v>14131</v>
      </c>
      <c r="D23" t="str">
        <f t="shared" si="2"/>
        <v>29320</v>
      </c>
      <c r="E23" s="22" t="s">
        <v>1181</v>
      </c>
      <c r="F23" s="22">
        <f t="shared" si="3"/>
        <v>0</v>
      </c>
    </row>
    <row r="24" spans="1:6">
      <c r="A24" s="23">
        <v>2932062011</v>
      </c>
      <c r="B24" s="23" t="str">
        <f t="shared" si="4"/>
        <v>6201129320</v>
      </c>
      <c r="C24" t="str">
        <f t="shared" si="1"/>
        <v>29320</v>
      </c>
      <c r="D24" t="str">
        <f t="shared" si="2"/>
        <v>62011</v>
      </c>
      <c r="E24" s="22" t="s">
        <v>1181</v>
      </c>
      <c r="F24" s="22">
        <f t="shared" si="3"/>
        <v>0</v>
      </c>
    </row>
    <row r="25" spans="1:6">
      <c r="A25" s="23">
        <v>2932028150</v>
      </c>
      <c r="B25" s="23" t="str">
        <f t="shared" si="4"/>
        <v>2815029320</v>
      </c>
      <c r="C25" t="str">
        <f t="shared" si="1"/>
        <v>29320</v>
      </c>
      <c r="D25" t="str">
        <f t="shared" si="2"/>
        <v>28150</v>
      </c>
      <c r="E25" s="22" t="s">
        <v>1180</v>
      </c>
      <c r="F25" s="22">
        <f t="shared" si="3"/>
        <v>0</v>
      </c>
    </row>
    <row r="26" spans="1:6">
      <c r="A26" s="23">
        <v>2932059140</v>
      </c>
      <c r="B26" s="23" t="str">
        <f t="shared" si="4"/>
        <v>5914029320</v>
      </c>
      <c r="C26" t="str">
        <f t="shared" si="1"/>
        <v>29320</v>
      </c>
      <c r="D26" t="str">
        <f t="shared" si="2"/>
        <v>59140</v>
      </c>
      <c r="E26" s="22" t="s">
        <v>1181</v>
      </c>
      <c r="F26" s="22">
        <f t="shared" si="3"/>
        <v>0</v>
      </c>
    </row>
    <row r="27" spans="1:6">
      <c r="A27" s="23">
        <v>2442029320</v>
      </c>
      <c r="B27" s="23" t="str">
        <f t="shared" si="4"/>
        <v>2932024420</v>
      </c>
      <c r="C27" t="str">
        <f t="shared" si="1"/>
        <v>24420</v>
      </c>
      <c r="D27" t="str">
        <f t="shared" si="2"/>
        <v>29320</v>
      </c>
      <c r="E27" s="22" t="s">
        <v>1180</v>
      </c>
      <c r="F27" s="22">
        <f t="shared" si="3"/>
        <v>0</v>
      </c>
    </row>
    <row r="28" spans="1:6">
      <c r="A28" s="23">
        <v>2910028131</v>
      </c>
      <c r="B28" s="23" t="str">
        <f t="shared" si="4"/>
        <v>2813129100</v>
      </c>
      <c r="C28" t="str">
        <f t="shared" si="1"/>
        <v>29100</v>
      </c>
      <c r="D28" t="str">
        <f t="shared" si="2"/>
        <v>28131</v>
      </c>
      <c r="E28" s="22" t="s">
        <v>1180</v>
      </c>
      <c r="F28" s="22">
        <f t="shared" si="3"/>
        <v>0</v>
      </c>
    </row>
    <row r="29" spans="1:6">
      <c r="A29" s="23">
        <v>2932030300</v>
      </c>
      <c r="B29" s="23" t="str">
        <f t="shared" si="4"/>
        <v>3030029320</v>
      </c>
      <c r="C29" t="str">
        <f t="shared" si="1"/>
        <v>29320</v>
      </c>
      <c r="D29" t="str">
        <f t="shared" si="2"/>
        <v>30300</v>
      </c>
      <c r="E29" s="22" t="s">
        <v>1181</v>
      </c>
      <c r="F29" s="22">
        <f t="shared" si="3"/>
        <v>0</v>
      </c>
    </row>
    <row r="30" spans="1:6">
      <c r="A30" s="23">
        <v>2932020130</v>
      </c>
      <c r="B30" s="23" t="str">
        <f t="shared" si="4"/>
        <v>2013029320</v>
      </c>
      <c r="C30" t="str">
        <f t="shared" si="1"/>
        <v>29320</v>
      </c>
      <c r="D30" t="str">
        <f t="shared" si="2"/>
        <v>20130</v>
      </c>
      <c r="E30" s="22" t="s">
        <v>1181</v>
      </c>
      <c r="F30" s="22">
        <f t="shared" si="3"/>
        <v>0</v>
      </c>
    </row>
    <row r="31" spans="1:6">
      <c r="A31" s="23">
        <v>2815029320</v>
      </c>
      <c r="B31" s="23" t="str">
        <f t="shared" si="4"/>
        <v>2932028150</v>
      </c>
      <c r="C31" t="str">
        <f t="shared" si="1"/>
        <v>28150</v>
      </c>
      <c r="D31" t="str">
        <f t="shared" si="2"/>
        <v>29320</v>
      </c>
      <c r="E31" s="22" t="s">
        <v>1180</v>
      </c>
      <c r="F31" s="22">
        <f t="shared" si="3"/>
        <v>0</v>
      </c>
    </row>
    <row r="32" spans="1:6">
      <c r="A32" s="23">
        <v>2454029320</v>
      </c>
      <c r="B32" s="23" t="str">
        <f t="shared" si="4"/>
        <v>2932024540</v>
      </c>
      <c r="C32" t="str">
        <f t="shared" si="1"/>
        <v>24540</v>
      </c>
      <c r="D32" t="str">
        <f t="shared" si="2"/>
        <v>29320</v>
      </c>
      <c r="E32" s="22" t="s">
        <v>1180</v>
      </c>
      <c r="F32" s="22">
        <f t="shared" si="3"/>
        <v>0</v>
      </c>
    </row>
    <row r="33" spans="1:6">
      <c r="A33" s="23">
        <v>2932025500</v>
      </c>
      <c r="B33" s="23" t="str">
        <f t="shared" si="4"/>
        <v>2550029320</v>
      </c>
      <c r="C33" t="str">
        <f t="shared" si="1"/>
        <v>29320</v>
      </c>
      <c r="D33" t="str">
        <f t="shared" si="2"/>
        <v>25500</v>
      </c>
      <c r="E33" s="22" t="s">
        <v>1180</v>
      </c>
      <c r="F33" s="22">
        <f t="shared" si="3"/>
        <v>0</v>
      </c>
    </row>
    <row r="34" spans="1:6">
      <c r="A34" s="23">
        <v>2931029320</v>
      </c>
      <c r="B34" s="23" t="str">
        <f t="shared" si="4"/>
        <v>2932029310</v>
      </c>
      <c r="C34" t="str">
        <f t="shared" ref="C34:C65" si="5">MID(A34,1,5)</f>
        <v>29310</v>
      </c>
      <c r="D34" t="str">
        <f t="shared" ref="D34:D65" si="6">MID(A34,6,10)</f>
        <v>29320</v>
      </c>
      <c r="E34" s="22" t="s">
        <v>1178</v>
      </c>
      <c r="F34" s="22">
        <f t="shared" ref="F34:F65" si="7">IF(C34=D34,1,0)</f>
        <v>0</v>
      </c>
    </row>
    <row r="35" spans="1:6">
      <c r="A35" s="23">
        <v>2931029310</v>
      </c>
      <c r="B35" s="23" t="str">
        <f t="shared" si="4"/>
        <v>2931029310</v>
      </c>
      <c r="C35" t="str">
        <f t="shared" si="5"/>
        <v>29310</v>
      </c>
      <c r="D35" t="str">
        <f t="shared" si="6"/>
        <v>29310</v>
      </c>
      <c r="E35" s="22" t="s">
        <v>1178</v>
      </c>
      <c r="F35" s="22">
        <f t="shared" si="7"/>
        <v>1</v>
      </c>
    </row>
    <row r="36" spans="1:6">
      <c r="A36" s="23">
        <v>2711029320</v>
      </c>
      <c r="B36" s="23" t="str">
        <f t="shared" si="4"/>
        <v>2932027110</v>
      </c>
      <c r="C36" t="str">
        <f t="shared" si="5"/>
        <v>27110</v>
      </c>
      <c r="D36" t="str">
        <f t="shared" si="6"/>
        <v>29320</v>
      </c>
      <c r="E36" s="22" t="s">
        <v>1180</v>
      </c>
      <c r="F36" s="22">
        <f t="shared" si="7"/>
        <v>0</v>
      </c>
    </row>
    <row r="37" spans="1:6">
      <c r="A37" s="23">
        <v>2899029201</v>
      </c>
      <c r="B37" s="23" t="str">
        <f t="shared" si="4"/>
        <v>2920128990</v>
      </c>
      <c r="C37" t="str">
        <f t="shared" si="5"/>
        <v>28990</v>
      </c>
      <c r="D37" t="str">
        <f t="shared" si="6"/>
        <v>29201</v>
      </c>
      <c r="E37" s="22" t="s">
        <v>1181</v>
      </c>
      <c r="F37" s="22">
        <f t="shared" si="7"/>
        <v>0</v>
      </c>
    </row>
    <row r="38" spans="1:6">
      <c r="A38" s="23">
        <v>2932025210</v>
      </c>
      <c r="B38" s="23" t="str">
        <f t="shared" si="4"/>
        <v>2521029320</v>
      </c>
      <c r="C38" t="str">
        <f t="shared" si="5"/>
        <v>29320</v>
      </c>
      <c r="D38" t="str">
        <f t="shared" si="6"/>
        <v>25210</v>
      </c>
      <c r="E38" s="22" t="s">
        <v>1181</v>
      </c>
      <c r="F38" s="22">
        <f t="shared" si="7"/>
        <v>0</v>
      </c>
    </row>
    <row r="39" spans="1:6">
      <c r="A39" s="23">
        <v>2932016290</v>
      </c>
      <c r="B39" s="23" t="str">
        <f t="shared" si="4"/>
        <v>1629029320</v>
      </c>
      <c r="C39" t="str">
        <f t="shared" si="5"/>
        <v>29320</v>
      </c>
      <c r="D39" t="str">
        <f t="shared" si="6"/>
        <v>16290</v>
      </c>
      <c r="E39" s="22" t="s">
        <v>1181</v>
      </c>
      <c r="F39" s="22">
        <f t="shared" si="7"/>
        <v>0</v>
      </c>
    </row>
    <row r="40" spans="1:6">
      <c r="A40" s="23">
        <v>4519029201</v>
      </c>
      <c r="B40" s="23" t="str">
        <f t="shared" si="4"/>
        <v>2920145190</v>
      </c>
      <c r="C40" t="str">
        <f t="shared" si="5"/>
        <v>45190</v>
      </c>
      <c r="D40" t="str">
        <f t="shared" si="6"/>
        <v>29201</v>
      </c>
      <c r="E40" s="22" t="s">
        <v>1180</v>
      </c>
      <c r="F40" s="22">
        <f t="shared" si="7"/>
        <v>0</v>
      </c>
    </row>
    <row r="41" spans="1:6">
      <c r="A41" s="23">
        <v>2932026511</v>
      </c>
      <c r="B41" s="23" t="str">
        <f t="shared" si="4"/>
        <v>2651129320</v>
      </c>
      <c r="C41" t="str">
        <f t="shared" si="5"/>
        <v>29320</v>
      </c>
      <c r="D41" t="str">
        <f t="shared" si="6"/>
        <v>26511</v>
      </c>
      <c r="E41" s="22" t="s">
        <v>1180</v>
      </c>
      <c r="F41" s="22">
        <f t="shared" si="7"/>
        <v>0</v>
      </c>
    </row>
    <row r="42" spans="1:6">
      <c r="A42" s="23">
        <v>2931024420</v>
      </c>
      <c r="B42" s="23" t="str">
        <f t="shared" si="4"/>
        <v>2442029310</v>
      </c>
      <c r="C42" t="str">
        <f t="shared" si="5"/>
        <v>29310</v>
      </c>
      <c r="D42" t="str">
        <f t="shared" si="6"/>
        <v>24420</v>
      </c>
      <c r="E42" s="22" t="s">
        <v>1180</v>
      </c>
      <c r="F42" s="22">
        <f t="shared" si="7"/>
        <v>0</v>
      </c>
    </row>
    <row r="43" spans="1:6">
      <c r="A43" s="23">
        <v>2932026400</v>
      </c>
      <c r="B43" s="23" t="str">
        <f t="shared" si="4"/>
        <v>2640029320</v>
      </c>
      <c r="C43" t="str">
        <f t="shared" si="5"/>
        <v>29320</v>
      </c>
      <c r="D43" t="str">
        <f t="shared" si="6"/>
        <v>26400</v>
      </c>
      <c r="E43" s="22" t="s">
        <v>1181</v>
      </c>
      <c r="F43" s="22">
        <f t="shared" si="7"/>
        <v>0</v>
      </c>
    </row>
    <row r="44" spans="1:6">
      <c r="A44" s="23">
        <v>2219029320</v>
      </c>
      <c r="B44" s="23" t="str">
        <f t="shared" si="4"/>
        <v>2932022190</v>
      </c>
      <c r="C44" t="str">
        <f t="shared" si="5"/>
        <v>22190</v>
      </c>
      <c r="D44" t="str">
        <f t="shared" si="6"/>
        <v>29320</v>
      </c>
      <c r="E44" s="22" t="s">
        <v>1180</v>
      </c>
      <c r="F44" s="22">
        <f t="shared" si="7"/>
        <v>0</v>
      </c>
    </row>
    <row r="45" spans="1:6">
      <c r="A45" s="23">
        <v>2920172190</v>
      </c>
      <c r="B45" s="23" t="str">
        <f t="shared" si="4"/>
        <v>7219029201</v>
      </c>
      <c r="C45" t="str">
        <f t="shared" si="5"/>
        <v>29201</v>
      </c>
      <c r="D45" t="str">
        <f t="shared" si="6"/>
        <v>72190</v>
      </c>
      <c r="E45" s="22" t="s">
        <v>1180</v>
      </c>
      <c r="F45" s="22">
        <f t="shared" si="7"/>
        <v>0</v>
      </c>
    </row>
    <row r="46" spans="1:6">
      <c r="A46" s="23">
        <v>2910024420</v>
      </c>
      <c r="B46" s="23" t="str">
        <f t="shared" si="4"/>
        <v>2442029100</v>
      </c>
      <c r="C46" t="str">
        <f t="shared" si="5"/>
        <v>29100</v>
      </c>
      <c r="D46" t="str">
        <f t="shared" si="6"/>
        <v>24420</v>
      </c>
      <c r="E46" s="22" t="s">
        <v>1180</v>
      </c>
      <c r="F46" s="22">
        <f t="shared" si="7"/>
        <v>0</v>
      </c>
    </row>
    <row r="47" spans="1:6">
      <c r="A47" s="23">
        <v>2932058290</v>
      </c>
      <c r="B47" s="23" t="str">
        <f t="shared" si="4"/>
        <v>5829029320</v>
      </c>
      <c r="C47" t="str">
        <f t="shared" si="5"/>
        <v>29320</v>
      </c>
      <c r="D47" t="str">
        <f t="shared" si="6"/>
        <v>58290</v>
      </c>
      <c r="E47" s="22" t="s">
        <v>1181</v>
      </c>
      <c r="F47" s="22">
        <f t="shared" si="7"/>
        <v>0</v>
      </c>
    </row>
    <row r="48" spans="1:6">
      <c r="A48" s="23">
        <v>2910064910</v>
      </c>
      <c r="B48" s="23" t="str">
        <f t="shared" si="4"/>
        <v>6491029100</v>
      </c>
      <c r="C48" t="str">
        <f t="shared" si="5"/>
        <v>29100</v>
      </c>
      <c r="D48" t="str">
        <f t="shared" si="6"/>
        <v>64910</v>
      </c>
      <c r="E48" s="22" t="s">
        <v>1180</v>
      </c>
      <c r="F48" s="22">
        <f t="shared" si="7"/>
        <v>0</v>
      </c>
    </row>
    <row r="49" spans="1:6">
      <c r="A49" s="23">
        <v>2932063120</v>
      </c>
      <c r="B49" s="23" t="str">
        <f t="shared" si="4"/>
        <v>6312029320</v>
      </c>
      <c r="C49" t="str">
        <f t="shared" si="5"/>
        <v>29320</v>
      </c>
      <c r="D49" t="str">
        <f t="shared" si="6"/>
        <v>63120</v>
      </c>
      <c r="E49" s="22" t="s">
        <v>1181</v>
      </c>
      <c r="F49" s="22">
        <f t="shared" si="7"/>
        <v>0</v>
      </c>
    </row>
    <row r="50" spans="1:6">
      <c r="A50" s="23">
        <v>2932027110</v>
      </c>
      <c r="B50" s="23" t="str">
        <f t="shared" si="4"/>
        <v>2711029320</v>
      </c>
      <c r="C50" t="str">
        <f t="shared" si="5"/>
        <v>29320</v>
      </c>
      <c r="D50" t="str">
        <f t="shared" si="6"/>
        <v>27110</v>
      </c>
      <c r="E50" s="22" t="s">
        <v>1180</v>
      </c>
      <c r="F50" s="22">
        <f t="shared" si="7"/>
        <v>0</v>
      </c>
    </row>
    <row r="51" spans="1:6">
      <c r="A51" s="23">
        <v>2931030300</v>
      </c>
      <c r="B51" s="23" t="str">
        <f t="shared" si="4"/>
        <v>3030029310</v>
      </c>
      <c r="C51" t="str">
        <f t="shared" si="5"/>
        <v>29310</v>
      </c>
      <c r="D51" t="str">
        <f t="shared" si="6"/>
        <v>30300</v>
      </c>
      <c r="E51" s="22" t="s">
        <v>1181</v>
      </c>
      <c r="F51" s="22">
        <f t="shared" si="7"/>
        <v>0</v>
      </c>
    </row>
    <row r="52" spans="1:6">
      <c r="A52" s="23">
        <v>2932020590</v>
      </c>
      <c r="B52" s="23" t="str">
        <f t="shared" si="4"/>
        <v>2059029320</v>
      </c>
      <c r="C52" t="str">
        <f t="shared" si="5"/>
        <v>29320</v>
      </c>
      <c r="D52" t="str">
        <f t="shared" si="6"/>
        <v>20590</v>
      </c>
      <c r="E52" s="22" t="s">
        <v>1181</v>
      </c>
      <c r="F52" s="22">
        <f t="shared" si="7"/>
        <v>0</v>
      </c>
    </row>
    <row r="53" spans="1:6">
      <c r="A53" s="23">
        <v>2932068201</v>
      </c>
      <c r="B53" s="23" t="str">
        <f t="shared" si="4"/>
        <v>6820129320</v>
      </c>
      <c r="C53" t="str">
        <f t="shared" si="5"/>
        <v>29320</v>
      </c>
      <c r="D53" t="str">
        <f t="shared" si="6"/>
        <v>68201</v>
      </c>
      <c r="E53" s="22" t="s">
        <v>1181</v>
      </c>
      <c r="F53" s="22">
        <f t="shared" si="7"/>
        <v>0</v>
      </c>
    </row>
    <row r="54" spans="1:6">
      <c r="A54" s="23">
        <v>2651129310</v>
      </c>
      <c r="B54" s="23" t="str">
        <f t="shared" si="4"/>
        <v>2931026511</v>
      </c>
      <c r="C54" t="str">
        <f t="shared" si="5"/>
        <v>26511</v>
      </c>
      <c r="D54" t="str">
        <f t="shared" si="6"/>
        <v>29310</v>
      </c>
      <c r="E54" s="22" t="s">
        <v>1180</v>
      </c>
      <c r="F54" s="22">
        <f t="shared" si="7"/>
        <v>0</v>
      </c>
    </row>
    <row r="55" spans="1:6">
      <c r="A55" s="23">
        <v>2892129320</v>
      </c>
      <c r="B55" s="23" t="str">
        <f t="shared" si="4"/>
        <v>2932028921</v>
      </c>
      <c r="C55" t="str">
        <f t="shared" si="5"/>
        <v>28921</v>
      </c>
      <c r="D55" t="str">
        <f t="shared" si="6"/>
        <v>29320</v>
      </c>
      <c r="E55" s="22" t="s">
        <v>1181</v>
      </c>
      <c r="F55" s="22">
        <f t="shared" si="7"/>
        <v>0</v>
      </c>
    </row>
    <row r="56" spans="1:6">
      <c r="A56" s="23">
        <v>2931026701</v>
      </c>
      <c r="B56" s="23" t="str">
        <f t="shared" si="4"/>
        <v>2670129310</v>
      </c>
      <c r="C56" t="str">
        <f t="shared" si="5"/>
        <v>29310</v>
      </c>
      <c r="D56" t="str">
        <f t="shared" si="6"/>
        <v>26701</v>
      </c>
      <c r="E56" s="22" t="s">
        <v>1180</v>
      </c>
      <c r="F56" s="22">
        <f t="shared" si="7"/>
        <v>0</v>
      </c>
    </row>
    <row r="57" spans="1:6">
      <c r="A57" s="23">
        <v>2442029310</v>
      </c>
      <c r="B57" s="23" t="str">
        <f t="shared" si="4"/>
        <v>2931024420</v>
      </c>
      <c r="C57" t="str">
        <f t="shared" si="5"/>
        <v>24420</v>
      </c>
      <c r="D57" t="str">
        <f t="shared" si="6"/>
        <v>29310</v>
      </c>
      <c r="E57" s="22" t="s">
        <v>1180</v>
      </c>
      <c r="F57" s="22">
        <f t="shared" si="7"/>
        <v>0</v>
      </c>
    </row>
    <row r="58" spans="1:6">
      <c r="A58" s="23">
        <v>2932028131</v>
      </c>
      <c r="B58" s="23" t="str">
        <f t="shared" si="4"/>
        <v>2813129320</v>
      </c>
      <c r="C58" t="str">
        <f t="shared" si="5"/>
        <v>29320</v>
      </c>
      <c r="D58" t="str">
        <f t="shared" si="6"/>
        <v>28131</v>
      </c>
      <c r="E58" s="22" t="s">
        <v>1180</v>
      </c>
      <c r="F58" s="22">
        <f t="shared" si="7"/>
        <v>0</v>
      </c>
    </row>
    <row r="59" spans="1:6">
      <c r="A59" s="23">
        <v>2920128220</v>
      </c>
      <c r="B59" s="23" t="str">
        <f t="shared" si="4"/>
        <v>2822029201</v>
      </c>
      <c r="C59" t="str">
        <f t="shared" si="5"/>
        <v>29201</v>
      </c>
      <c r="D59" t="str">
        <f t="shared" si="6"/>
        <v>28220</v>
      </c>
      <c r="E59" s="22" t="s">
        <v>1181</v>
      </c>
      <c r="F59" s="22">
        <f t="shared" si="7"/>
        <v>0</v>
      </c>
    </row>
    <row r="60" spans="1:6">
      <c r="A60" s="23">
        <v>2932049410</v>
      </c>
      <c r="B60" s="23" t="str">
        <f t="shared" si="4"/>
        <v>4941029320</v>
      </c>
      <c r="C60" t="str">
        <f t="shared" si="5"/>
        <v>29320</v>
      </c>
      <c r="D60" t="str">
        <f t="shared" si="6"/>
        <v>49410</v>
      </c>
      <c r="E60" s="22" t="s">
        <v>1180</v>
      </c>
      <c r="F60" s="22">
        <f t="shared" si="7"/>
        <v>0</v>
      </c>
    </row>
    <row r="61" spans="1:6">
      <c r="A61" s="23">
        <v>1812129320</v>
      </c>
      <c r="B61" s="23" t="str">
        <f t="shared" si="4"/>
        <v>2932018121</v>
      </c>
      <c r="C61" t="str">
        <f t="shared" si="5"/>
        <v>18121</v>
      </c>
      <c r="D61" t="str">
        <f t="shared" si="6"/>
        <v>29320</v>
      </c>
      <c r="E61" s="22" t="s">
        <v>1181</v>
      </c>
      <c r="F61" s="22">
        <f t="shared" si="7"/>
        <v>0</v>
      </c>
    </row>
    <row r="62" spans="1:6">
      <c r="A62" s="23">
        <v>2932028990</v>
      </c>
      <c r="B62" s="23" t="str">
        <f t="shared" si="4"/>
        <v>2899029320</v>
      </c>
      <c r="C62" t="str">
        <f t="shared" si="5"/>
        <v>29320</v>
      </c>
      <c r="D62" t="str">
        <f t="shared" si="6"/>
        <v>28990</v>
      </c>
      <c r="E62" s="22" t="s">
        <v>1181</v>
      </c>
      <c r="F62" s="22">
        <f t="shared" si="7"/>
        <v>0</v>
      </c>
    </row>
    <row r="63" spans="1:6">
      <c r="A63" s="23">
        <v>7112129201</v>
      </c>
      <c r="B63" s="23" t="str">
        <f t="shared" si="4"/>
        <v>2920171121</v>
      </c>
      <c r="C63" t="str">
        <f t="shared" si="5"/>
        <v>71121</v>
      </c>
      <c r="D63" t="str">
        <f t="shared" si="6"/>
        <v>29201</v>
      </c>
      <c r="E63" s="22" t="s">
        <v>1180</v>
      </c>
      <c r="F63" s="22">
        <f t="shared" si="7"/>
        <v>0</v>
      </c>
    </row>
    <row r="64" spans="1:6">
      <c r="A64" s="23">
        <v>2932064201</v>
      </c>
      <c r="B64" s="23" t="str">
        <f t="shared" si="4"/>
        <v>6420129320</v>
      </c>
      <c r="C64" t="str">
        <f t="shared" si="5"/>
        <v>29320</v>
      </c>
      <c r="D64" t="str">
        <f t="shared" si="6"/>
        <v>64201</v>
      </c>
      <c r="E64" s="22" t="s">
        <v>1181</v>
      </c>
      <c r="F64" s="22">
        <f t="shared" si="7"/>
        <v>0</v>
      </c>
    </row>
    <row r="65" spans="1:6">
      <c r="A65" s="23">
        <v>2931026110</v>
      </c>
      <c r="B65" s="23" t="str">
        <f t="shared" si="4"/>
        <v>2611029310</v>
      </c>
      <c r="C65" t="str">
        <f t="shared" si="5"/>
        <v>29310</v>
      </c>
      <c r="D65" t="str">
        <f t="shared" si="6"/>
        <v>26110</v>
      </c>
      <c r="E65" s="22" t="s">
        <v>1180</v>
      </c>
      <c r="F65" s="22">
        <f t="shared" si="7"/>
        <v>0</v>
      </c>
    </row>
    <row r="66" spans="1:6">
      <c r="A66" s="23">
        <v>2932025610</v>
      </c>
      <c r="B66" s="23" t="str">
        <f t="shared" si="4"/>
        <v>2561029320</v>
      </c>
      <c r="C66" t="str">
        <f t="shared" ref="C66:C96" si="8">MID(A66,1,5)</f>
        <v>29320</v>
      </c>
      <c r="D66" t="str">
        <f t="shared" ref="D66:D96" si="9">MID(A66,6,10)</f>
        <v>25610</v>
      </c>
      <c r="E66" s="22" t="s">
        <v>1180</v>
      </c>
      <c r="F66" s="22">
        <f t="shared" ref="F66:F96" si="10">IF(C66=D66,1,0)</f>
        <v>0</v>
      </c>
    </row>
    <row r="67" spans="1:6">
      <c r="A67" s="23">
        <v>4643129310</v>
      </c>
      <c r="B67" s="23" t="str">
        <f t="shared" si="4"/>
        <v>2931046431</v>
      </c>
      <c r="C67" t="str">
        <f t="shared" si="8"/>
        <v>46431</v>
      </c>
      <c r="D67" t="str">
        <f t="shared" si="9"/>
        <v>29310</v>
      </c>
      <c r="E67" s="22" t="s">
        <v>1181</v>
      </c>
      <c r="F67" s="22">
        <f t="shared" si="10"/>
        <v>0</v>
      </c>
    </row>
    <row r="68" spans="1:6">
      <c r="A68" s="23">
        <v>2790029310</v>
      </c>
      <c r="B68" s="23" t="str">
        <f t="shared" ref="B68:B131" si="11">D68&amp;C68</f>
        <v>2931027900</v>
      </c>
      <c r="C68" t="str">
        <f t="shared" si="8"/>
        <v>27900</v>
      </c>
      <c r="D68" t="str">
        <f t="shared" si="9"/>
        <v>29310</v>
      </c>
      <c r="E68" s="22" t="s">
        <v>1181</v>
      </c>
      <c r="F68" s="22">
        <f t="shared" si="10"/>
        <v>0</v>
      </c>
    </row>
    <row r="69" spans="1:6">
      <c r="A69" s="23">
        <v>2811029201</v>
      </c>
      <c r="B69" s="23" t="str">
        <f t="shared" si="11"/>
        <v>2920128110</v>
      </c>
      <c r="C69" t="str">
        <f t="shared" si="8"/>
        <v>28110</v>
      </c>
      <c r="D69" t="str">
        <f t="shared" si="9"/>
        <v>29201</v>
      </c>
      <c r="E69" s="22" t="s">
        <v>1180</v>
      </c>
      <c r="F69" s="22">
        <f t="shared" si="10"/>
        <v>0</v>
      </c>
    </row>
    <row r="70" spans="1:6">
      <c r="A70" s="23">
        <v>2931025210</v>
      </c>
      <c r="B70" s="23" t="str">
        <f t="shared" si="11"/>
        <v>2521029310</v>
      </c>
      <c r="C70" t="str">
        <f t="shared" si="8"/>
        <v>29310</v>
      </c>
      <c r="D70" t="str">
        <f t="shared" si="9"/>
        <v>25210</v>
      </c>
      <c r="E70" s="22" t="s">
        <v>1181</v>
      </c>
      <c r="F70" s="22">
        <f t="shared" si="10"/>
        <v>0</v>
      </c>
    </row>
    <row r="71" spans="1:6">
      <c r="A71" s="23">
        <v>2920126511</v>
      </c>
      <c r="B71" s="23" t="str">
        <f t="shared" si="11"/>
        <v>2651129201</v>
      </c>
      <c r="C71" t="str">
        <f t="shared" si="8"/>
        <v>29201</v>
      </c>
      <c r="D71" t="str">
        <f t="shared" si="9"/>
        <v>26511</v>
      </c>
      <c r="E71" s="22" t="s">
        <v>1180</v>
      </c>
      <c r="F71" s="22">
        <f t="shared" si="10"/>
        <v>0</v>
      </c>
    </row>
    <row r="72" spans="1:6">
      <c r="A72" s="23">
        <v>2932046690</v>
      </c>
      <c r="B72" s="23" t="str">
        <f t="shared" si="11"/>
        <v>4669029320</v>
      </c>
      <c r="C72" t="str">
        <f t="shared" si="8"/>
        <v>29320</v>
      </c>
      <c r="D72" t="str">
        <f t="shared" si="9"/>
        <v>46690</v>
      </c>
      <c r="E72" s="22" t="s">
        <v>1181</v>
      </c>
      <c r="F72" s="22">
        <f t="shared" si="10"/>
        <v>0</v>
      </c>
    </row>
    <row r="73" spans="1:6">
      <c r="A73" s="23">
        <v>6201129320</v>
      </c>
      <c r="B73" s="23" t="str">
        <f t="shared" si="11"/>
        <v>2932062011</v>
      </c>
      <c r="C73" t="str">
        <f t="shared" si="8"/>
        <v>62011</v>
      </c>
      <c r="D73" t="str">
        <f t="shared" si="9"/>
        <v>29320</v>
      </c>
      <c r="E73" s="22" t="s">
        <v>1181</v>
      </c>
      <c r="F73" s="22">
        <f t="shared" si="10"/>
        <v>0</v>
      </c>
    </row>
    <row r="74" spans="1:6">
      <c r="A74" s="23">
        <v>2910026110</v>
      </c>
      <c r="B74" s="23" t="str">
        <f t="shared" si="11"/>
        <v>2611029100</v>
      </c>
      <c r="C74" t="str">
        <f t="shared" si="8"/>
        <v>29100</v>
      </c>
      <c r="D74" t="str">
        <f t="shared" si="9"/>
        <v>26110</v>
      </c>
      <c r="E74" s="22" t="s">
        <v>1180</v>
      </c>
      <c r="F74" s="22">
        <f t="shared" si="10"/>
        <v>0</v>
      </c>
    </row>
    <row r="75" spans="1:6">
      <c r="A75" s="23">
        <v>2932025990</v>
      </c>
      <c r="B75" s="23" t="str">
        <f t="shared" si="11"/>
        <v>2599029320</v>
      </c>
      <c r="C75" t="str">
        <f t="shared" si="8"/>
        <v>29320</v>
      </c>
      <c r="D75" t="str">
        <f t="shared" si="9"/>
        <v>25990</v>
      </c>
      <c r="E75" s="22" t="s">
        <v>1181</v>
      </c>
      <c r="F75" s="22">
        <f t="shared" si="10"/>
        <v>0</v>
      </c>
    </row>
    <row r="76" spans="1:6">
      <c r="A76" s="23">
        <v>8291129320</v>
      </c>
      <c r="B76" s="23" t="str">
        <f t="shared" si="11"/>
        <v>2932082911</v>
      </c>
      <c r="C76" t="str">
        <f t="shared" si="8"/>
        <v>82911</v>
      </c>
      <c r="D76" t="str">
        <f t="shared" si="9"/>
        <v>29320</v>
      </c>
      <c r="E76" s="22" t="s">
        <v>1181</v>
      </c>
      <c r="F76" s="22">
        <f t="shared" si="10"/>
        <v>0</v>
      </c>
    </row>
    <row r="77" spans="1:6">
      <c r="A77" s="23">
        <v>2932045310</v>
      </c>
      <c r="B77" s="23" t="str">
        <f t="shared" si="11"/>
        <v>4531029320</v>
      </c>
      <c r="C77" t="str">
        <f t="shared" si="8"/>
        <v>29320</v>
      </c>
      <c r="D77" t="str">
        <f t="shared" si="9"/>
        <v>45310</v>
      </c>
      <c r="E77" s="22" t="s">
        <v>1180</v>
      </c>
      <c r="F77" s="22">
        <f t="shared" si="10"/>
        <v>0</v>
      </c>
    </row>
    <row r="78" spans="1:6">
      <c r="A78" s="23">
        <v>2454029100</v>
      </c>
      <c r="B78" s="23" t="str">
        <f t="shared" si="11"/>
        <v>2910024540</v>
      </c>
      <c r="C78" t="str">
        <f t="shared" si="8"/>
        <v>24540</v>
      </c>
      <c r="D78" t="str">
        <f t="shared" si="9"/>
        <v>29100</v>
      </c>
      <c r="E78" s="22" t="s">
        <v>1180</v>
      </c>
      <c r="F78" s="22">
        <f t="shared" si="10"/>
        <v>0</v>
      </c>
    </row>
    <row r="79" spans="1:6">
      <c r="A79" s="23">
        <v>2651129320</v>
      </c>
      <c r="B79" s="23" t="str">
        <f t="shared" si="11"/>
        <v>2932026511</v>
      </c>
      <c r="C79" t="str">
        <f t="shared" si="8"/>
        <v>26511</v>
      </c>
      <c r="D79" t="str">
        <f t="shared" si="9"/>
        <v>29320</v>
      </c>
      <c r="E79" s="22" t="s">
        <v>1180</v>
      </c>
      <c r="F79" s="22">
        <f t="shared" si="10"/>
        <v>0</v>
      </c>
    </row>
    <row r="80" spans="1:6">
      <c r="A80" s="23">
        <v>7219029320</v>
      </c>
      <c r="B80" s="23" t="str">
        <f t="shared" si="11"/>
        <v>2932072190</v>
      </c>
      <c r="C80" t="str">
        <f t="shared" si="8"/>
        <v>72190</v>
      </c>
      <c r="D80" t="str">
        <f t="shared" si="9"/>
        <v>29320</v>
      </c>
      <c r="E80" s="22" t="s">
        <v>1180</v>
      </c>
      <c r="F80" s="22">
        <f t="shared" si="10"/>
        <v>0</v>
      </c>
    </row>
    <row r="81" spans="1:6">
      <c r="A81" s="23">
        <v>2311029320</v>
      </c>
      <c r="B81" s="23" t="str">
        <f t="shared" si="11"/>
        <v>2932023110</v>
      </c>
      <c r="C81" t="str">
        <f t="shared" si="8"/>
        <v>23110</v>
      </c>
      <c r="D81" t="str">
        <f t="shared" si="9"/>
        <v>29320</v>
      </c>
      <c r="E81" s="22" t="s">
        <v>1180</v>
      </c>
      <c r="F81" s="22">
        <f t="shared" si="10"/>
        <v>0</v>
      </c>
    </row>
    <row r="82" spans="1:6">
      <c r="A82" s="23">
        <v>2931026301</v>
      </c>
      <c r="B82" s="23" t="str">
        <f t="shared" si="11"/>
        <v>2630129310</v>
      </c>
      <c r="C82" t="str">
        <f t="shared" si="8"/>
        <v>29310</v>
      </c>
      <c r="D82" t="str">
        <f t="shared" si="9"/>
        <v>26301</v>
      </c>
      <c r="E82" s="22" t="s">
        <v>1181</v>
      </c>
      <c r="F82" s="22">
        <f t="shared" si="10"/>
        <v>0</v>
      </c>
    </row>
    <row r="83" spans="1:6">
      <c r="A83" s="23">
        <v>2712029320</v>
      </c>
      <c r="B83" s="23" t="str">
        <f t="shared" si="11"/>
        <v>2932027120</v>
      </c>
      <c r="C83" t="str">
        <f t="shared" si="8"/>
        <v>27120</v>
      </c>
      <c r="D83" t="str">
        <f t="shared" si="9"/>
        <v>29320</v>
      </c>
      <c r="E83" s="22" t="s">
        <v>1180</v>
      </c>
      <c r="F83" s="22">
        <f t="shared" si="10"/>
        <v>0</v>
      </c>
    </row>
    <row r="84" spans="1:6">
      <c r="A84" s="23">
        <v>2910028990</v>
      </c>
      <c r="B84" s="23" t="str">
        <f t="shared" si="11"/>
        <v>2899029100</v>
      </c>
      <c r="C84" t="str">
        <f t="shared" si="8"/>
        <v>29100</v>
      </c>
      <c r="D84" t="str">
        <f t="shared" si="9"/>
        <v>28990</v>
      </c>
      <c r="E84" s="22" t="s">
        <v>1181</v>
      </c>
      <c r="F84" s="22">
        <f t="shared" si="10"/>
        <v>0</v>
      </c>
    </row>
    <row r="85" spans="1:6">
      <c r="A85" s="23">
        <v>2932027400</v>
      </c>
      <c r="B85" s="23" t="str">
        <f t="shared" si="11"/>
        <v>2740029320</v>
      </c>
      <c r="C85" t="str">
        <f t="shared" si="8"/>
        <v>29320</v>
      </c>
      <c r="D85" t="str">
        <f t="shared" si="9"/>
        <v>27400</v>
      </c>
      <c r="E85" s="22" t="s">
        <v>1180</v>
      </c>
      <c r="F85" s="22">
        <f t="shared" si="10"/>
        <v>0</v>
      </c>
    </row>
    <row r="86" spans="1:6">
      <c r="A86" s="23">
        <v>2932026301</v>
      </c>
      <c r="B86" s="23" t="str">
        <f t="shared" si="11"/>
        <v>2630129320</v>
      </c>
      <c r="C86" t="str">
        <f t="shared" si="8"/>
        <v>29320</v>
      </c>
      <c r="D86" t="str">
        <f t="shared" si="9"/>
        <v>26301</v>
      </c>
      <c r="E86" s="22" t="s">
        <v>1181</v>
      </c>
      <c r="F86" s="22">
        <f t="shared" si="10"/>
        <v>0</v>
      </c>
    </row>
    <row r="87" spans="1:6">
      <c r="A87" s="23">
        <v>2811029320</v>
      </c>
      <c r="B87" s="23" t="str">
        <f t="shared" si="11"/>
        <v>2932028110</v>
      </c>
      <c r="C87" t="str">
        <f t="shared" si="8"/>
        <v>28110</v>
      </c>
      <c r="D87" t="str">
        <f t="shared" si="9"/>
        <v>29320</v>
      </c>
      <c r="E87" s="22" t="s">
        <v>1180</v>
      </c>
      <c r="F87" s="22">
        <f t="shared" si="10"/>
        <v>0</v>
      </c>
    </row>
    <row r="88" spans="1:6">
      <c r="A88" s="23">
        <v>6512029310</v>
      </c>
      <c r="B88" s="23" t="str">
        <f t="shared" si="11"/>
        <v>2931065120</v>
      </c>
      <c r="C88" t="str">
        <f t="shared" si="8"/>
        <v>65120</v>
      </c>
      <c r="D88" t="str">
        <f t="shared" si="9"/>
        <v>29310</v>
      </c>
      <c r="E88" s="22" t="s">
        <v>1181</v>
      </c>
      <c r="F88" s="22">
        <f t="shared" si="10"/>
        <v>0</v>
      </c>
    </row>
    <row r="89" spans="1:6">
      <c r="A89" s="23">
        <v>4511129100</v>
      </c>
      <c r="B89" s="23" t="str">
        <f t="shared" si="11"/>
        <v>2910045111</v>
      </c>
      <c r="C89" t="str">
        <f t="shared" si="8"/>
        <v>45111</v>
      </c>
      <c r="D89" t="str">
        <f t="shared" si="9"/>
        <v>29100</v>
      </c>
      <c r="E89" s="22" t="s">
        <v>1180</v>
      </c>
      <c r="F89" s="22">
        <f t="shared" si="10"/>
        <v>0</v>
      </c>
    </row>
    <row r="90" spans="1:6">
      <c r="A90" s="23">
        <v>2920146690</v>
      </c>
      <c r="B90" s="23" t="str">
        <f t="shared" si="11"/>
        <v>4669029201</v>
      </c>
      <c r="C90" t="str">
        <f t="shared" si="8"/>
        <v>29201</v>
      </c>
      <c r="D90" t="str">
        <f t="shared" si="9"/>
        <v>46690</v>
      </c>
      <c r="E90" s="22" t="s">
        <v>1181</v>
      </c>
      <c r="F90" s="22">
        <f t="shared" si="10"/>
        <v>0</v>
      </c>
    </row>
    <row r="91" spans="1:6">
      <c r="A91" s="23">
        <v>2931026511</v>
      </c>
      <c r="B91" s="23" t="str">
        <f t="shared" si="11"/>
        <v>2651129310</v>
      </c>
      <c r="C91" t="str">
        <f t="shared" si="8"/>
        <v>29310</v>
      </c>
      <c r="D91" t="str">
        <f t="shared" si="9"/>
        <v>26511</v>
      </c>
      <c r="E91" s="22" t="s">
        <v>1180</v>
      </c>
      <c r="F91" s="22">
        <f t="shared" si="10"/>
        <v>0</v>
      </c>
    </row>
    <row r="92" spans="1:6">
      <c r="A92" s="23">
        <v>2899029320</v>
      </c>
      <c r="B92" s="23" t="str">
        <f t="shared" si="11"/>
        <v>2932028990</v>
      </c>
      <c r="C92" t="str">
        <f t="shared" si="8"/>
        <v>28990</v>
      </c>
      <c r="D92" t="str">
        <f t="shared" si="9"/>
        <v>29320</v>
      </c>
      <c r="E92" s="22" t="s">
        <v>1181</v>
      </c>
      <c r="F92" s="22">
        <f t="shared" si="10"/>
        <v>0</v>
      </c>
    </row>
    <row r="93" spans="1:6">
      <c r="A93" s="23">
        <v>2932022290</v>
      </c>
      <c r="B93" s="23" t="str">
        <f t="shared" si="11"/>
        <v>2229029320</v>
      </c>
      <c r="C93" t="str">
        <f t="shared" si="8"/>
        <v>29320</v>
      </c>
      <c r="D93" t="str">
        <f t="shared" si="9"/>
        <v>22290</v>
      </c>
      <c r="E93" s="22" t="s">
        <v>1180</v>
      </c>
      <c r="F93" s="22">
        <f t="shared" si="10"/>
        <v>0</v>
      </c>
    </row>
    <row r="94" spans="1:6">
      <c r="A94" s="23">
        <v>2932024540</v>
      </c>
      <c r="B94" s="23" t="str">
        <f t="shared" si="11"/>
        <v>2454029320</v>
      </c>
      <c r="C94" t="str">
        <f t="shared" si="8"/>
        <v>29320</v>
      </c>
      <c r="D94" t="str">
        <f t="shared" si="9"/>
        <v>24540</v>
      </c>
      <c r="E94" s="22" t="s">
        <v>1181</v>
      </c>
      <c r="F94" s="22">
        <f t="shared" si="10"/>
        <v>0</v>
      </c>
    </row>
    <row r="95" spans="1:6">
      <c r="A95" s="23">
        <v>2813129320</v>
      </c>
      <c r="B95" s="23" t="str">
        <f t="shared" si="11"/>
        <v>2932028131</v>
      </c>
      <c r="C95" t="str">
        <f t="shared" si="8"/>
        <v>28131</v>
      </c>
      <c r="D95" t="str">
        <f t="shared" si="9"/>
        <v>29320</v>
      </c>
      <c r="E95" s="22" t="s">
        <v>1180</v>
      </c>
      <c r="F95" s="22">
        <f t="shared" si="10"/>
        <v>0</v>
      </c>
    </row>
    <row r="96" spans="1:6">
      <c r="A96" s="23">
        <v>2910020160</v>
      </c>
      <c r="B96" s="23" t="str">
        <f t="shared" si="11"/>
        <v>2016029100</v>
      </c>
      <c r="C96" t="str">
        <f t="shared" si="8"/>
        <v>29100</v>
      </c>
      <c r="D96" t="str">
        <f t="shared" si="9"/>
        <v>20160</v>
      </c>
      <c r="E96" s="22" t="s">
        <v>1180</v>
      </c>
      <c r="F96" s="22">
        <f t="shared" si="10"/>
        <v>0</v>
      </c>
    </row>
    <row r="97" spans="1:6">
      <c r="A97" s="23">
        <v>2920125290</v>
      </c>
      <c r="B97" s="23" t="str">
        <f t="shared" si="11"/>
        <v>2529029201</v>
      </c>
      <c r="C97" t="str">
        <f t="shared" ref="C97:C132" si="12">MID(A97,1,5)</f>
        <v>29201</v>
      </c>
      <c r="D97" t="str">
        <f t="shared" ref="D97:D132" si="13">MID(A97,6,10)</f>
        <v>25290</v>
      </c>
      <c r="E97" s="22" t="s">
        <v>1181</v>
      </c>
      <c r="F97" s="22">
        <f t="shared" ref="F97:F132" si="14">IF(C97=D97,1,0)</f>
        <v>0</v>
      </c>
    </row>
    <row r="98" spans="1:6">
      <c r="A98" s="23">
        <v>3030029100</v>
      </c>
      <c r="B98" s="23" t="str">
        <f t="shared" si="11"/>
        <v>2910030300</v>
      </c>
      <c r="C98" t="str">
        <f t="shared" si="12"/>
        <v>30300</v>
      </c>
      <c r="D98" t="str">
        <f t="shared" si="13"/>
        <v>29100</v>
      </c>
      <c r="E98" s="22" t="s">
        <v>1181</v>
      </c>
      <c r="F98" s="22">
        <f t="shared" si="14"/>
        <v>0</v>
      </c>
    </row>
    <row r="99" spans="1:6">
      <c r="A99" s="23">
        <v>2511029320</v>
      </c>
      <c r="B99" s="23" t="str">
        <f t="shared" si="11"/>
        <v>2932025110</v>
      </c>
      <c r="C99" t="str">
        <f t="shared" si="12"/>
        <v>25110</v>
      </c>
      <c r="D99" t="str">
        <f t="shared" si="13"/>
        <v>29320</v>
      </c>
      <c r="E99" s="22" t="s">
        <v>1181</v>
      </c>
      <c r="F99" s="22">
        <f t="shared" si="14"/>
        <v>0</v>
      </c>
    </row>
    <row r="100" spans="1:6">
      <c r="A100" s="23">
        <v>4511129201</v>
      </c>
      <c r="B100" s="23" t="str">
        <f t="shared" si="11"/>
        <v>2920145111</v>
      </c>
      <c r="C100" t="str">
        <f t="shared" si="12"/>
        <v>45111</v>
      </c>
      <c r="D100" t="str">
        <f t="shared" si="13"/>
        <v>29201</v>
      </c>
      <c r="E100" s="22" t="s">
        <v>1180</v>
      </c>
      <c r="F100" s="22">
        <f t="shared" si="14"/>
        <v>0</v>
      </c>
    </row>
    <row r="101" spans="1:6">
      <c r="A101" s="23">
        <v>2932032300</v>
      </c>
      <c r="B101" s="23" t="str">
        <f t="shared" si="11"/>
        <v>3230029320</v>
      </c>
      <c r="C101" t="str">
        <f t="shared" si="12"/>
        <v>29320</v>
      </c>
      <c r="D101" t="str">
        <f t="shared" si="13"/>
        <v>32300</v>
      </c>
      <c r="E101" s="22" t="s">
        <v>1181</v>
      </c>
      <c r="F101" s="22">
        <f t="shared" si="14"/>
        <v>0</v>
      </c>
    </row>
    <row r="102" spans="1:6">
      <c r="A102" s="23">
        <v>2932018121</v>
      </c>
      <c r="B102" s="23" t="str">
        <f t="shared" si="11"/>
        <v>1812129320</v>
      </c>
      <c r="C102" t="str">
        <f t="shared" si="12"/>
        <v>29320</v>
      </c>
      <c r="D102" t="str">
        <f t="shared" si="13"/>
        <v>18121</v>
      </c>
      <c r="E102" s="22" t="s">
        <v>1181</v>
      </c>
      <c r="F102" s="22">
        <f t="shared" si="14"/>
        <v>0</v>
      </c>
    </row>
    <row r="103" spans="1:6">
      <c r="A103" s="23">
        <v>2910029310</v>
      </c>
      <c r="B103" s="23" t="str">
        <f t="shared" si="11"/>
        <v>2931029100</v>
      </c>
      <c r="C103" t="str">
        <f t="shared" si="12"/>
        <v>29100</v>
      </c>
      <c r="D103" t="str">
        <f t="shared" si="13"/>
        <v>29310</v>
      </c>
      <c r="E103" s="22" t="s">
        <v>1180</v>
      </c>
      <c r="F103" s="22">
        <f t="shared" si="14"/>
        <v>0</v>
      </c>
    </row>
    <row r="104" spans="1:6">
      <c r="A104" s="23">
        <v>2512029320</v>
      </c>
      <c r="B104" s="23" t="str">
        <f t="shared" si="11"/>
        <v>2932025120</v>
      </c>
      <c r="C104" t="str">
        <f t="shared" si="12"/>
        <v>25120</v>
      </c>
      <c r="D104" t="str">
        <f t="shared" si="13"/>
        <v>29320</v>
      </c>
      <c r="E104" s="22" t="s">
        <v>1181</v>
      </c>
      <c r="F104" s="22">
        <f t="shared" si="14"/>
        <v>0</v>
      </c>
    </row>
    <row r="105" spans="1:6">
      <c r="A105" s="23">
        <v>2892129201</v>
      </c>
      <c r="B105" s="23" t="str">
        <f t="shared" si="11"/>
        <v>2920128921</v>
      </c>
      <c r="C105" t="str">
        <f t="shared" si="12"/>
        <v>28921</v>
      </c>
      <c r="D105" t="str">
        <f t="shared" si="13"/>
        <v>29201</v>
      </c>
      <c r="E105" s="22" t="s">
        <v>1181</v>
      </c>
      <c r="F105" s="22">
        <f t="shared" si="14"/>
        <v>0</v>
      </c>
    </row>
    <row r="106" spans="1:6">
      <c r="A106" s="23">
        <v>2630129100</v>
      </c>
      <c r="B106" s="23" t="str">
        <f t="shared" si="11"/>
        <v>2910026301</v>
      </c>
      <c r="C106" t="str">
        <f t="shared" si="12"/>
        <v>26301</v>
      </c>
      <c r="D106" t="str">
        <f t="shared" si="13"/>
        <v>29100</v>
      </c>
      <c r="E106" s="22" t="s">
        <v>1180</v>
      </c>
      <c r="F106" s="22">
        <f t="shared" si="14"/>
        <v>0</v>
      </c>
    </row>
    <row r="107" spans="1:6">
      <c r="A107" s="23">
        <v>2920162020</v>
      </c>
      <c r="B107" s="23" t="str">
        <f t="shared" si="11"/>
        <v>6202029201</v>
      </c>
      <c r="C107" t="str">
        <f t="shared" si="12"/>
        <v>29201</v>
      </c>
      <c r="D107" t="str">
        <f t="shared" si="13"/>
        <v>62020</v>
      </c>
      <c r="E107" s="22" t="s">
        <v>1181</v>
      </c>
      <c r="F107" s="22">
        <f t="shared" si="14"/>
        <v>0</v>
      </c>
    </row>
    <row r="108" spans="1:6">
      <c r="A108" s="23">
        <v>2932071121</v>
      </c>
      <c r="B108" s="23" t="str">
        <f t="shared" si="11"/>
        <v>7112129320</v>
      </c>
      <c r="C108" t="str">
        <f t="shared" si="12"/>
        <v>29320</v>
      </c>
      <c r="D108" t="str">
        <f t="shared" si="13"/>
        <v>71121</v>
      </c>
      <c r="E108" s="22" t="s">
        <v>1180</v>
      </c>
      <c r="F108" s="22">
        <f t="shared" si="14"/>
        <v>0</v>
      </c>
    </row>
    <row r="109" spans="1:6">
      <c r="A109" s="23">
        <v>2059029320</v>
      </c>
      <c r="B109" s="23" t="str">
        <f t="shared" si="11"/>
        <v>2932020590</v>
      </c>
      <c r="C109" t="str">
        <f t="shared" si="12"/>
        <v>20590</v>
      </c>
      <c r="D109" t="str">
        <f t="shared" si="13"/>
        <v>29320</v>
      </c>
      <c r="E109" s="22" t="s">
        <v>1181</v>
      </c>
      <c r="F109" s="22">
        <f t="shared" si="14"/>
        <v>0</v>
      </c>
    </row>
    <row r="110" spans="1:6">
      <c r="A110" s="23">
        <v>2932046740</v>
      </c>
      <c r="B110" s="23" t="str">
        <f t="shared" si="11"/>
        <v>4674029320</v>
      </c>
      <c r="C110" t="str">
        <f t="shared" si="12"/>
        <v>29320</v>
      </c>
      <c r="D110" t="str">
        <f t="shared" si="13"/>
        <v>46740</v>
      </c>
      <c r="E110" s="22" t="s">
        <v>1181</v>
      </c>
      <c r="F110" s="22">
        <f t="shared" si="14"/>
        <v>0</v>
      </c>
    </row>
    <row r="111" spans="1:6">
      <c r="A111" s="23">
        <v>990029320</v>
      </c>
      <c r="B111" s="23" t="str">
        <f t="shared" si="11"/>
        <v>932099002</v>
      </c>
      <c r="C111" t="str">
        <f t="shared" si="12"/>
        <v>99002</v>
      </c>
      <c r="D111" t="str">
        <f t="shared" si="13"/>
        <v>9320</v>
      </c>
      <c r="E111" s="22" t="s">
        <v>1181</v>
      </c>
      <c r="F111" s="22">
        <f t="shared" si="14"/>
        <v>0</v>
      </c>
    </row>
    <row r="112" spans="1:6">
      <c r="A112" s="23">
        <v>2932027120</v>
      </c>
      <c r="B112" s="23" t="str">
        <f t="shared" si="11"/>
        <v>2712029320</v>
      </c>
      <c r="C112" t="str">
        <f t="shared" si="12"/>
        <v>29320</v>
      </c>
      <c r="D112" t="str">
        <f t="shared" si="13"/>
        <v>27120</v>
      </c>
      <c r="E112" s="22" t="s">
        <v>1180</v>
      </c>
      <c r="F112" s="22">
        <f t="shared" si="14"/>
        <v>0</v>
      </c>
    </row>
    <row r="113" spans="1:6">
      <c r="A113" s="23">
        <v>2920129100</v>
      </c>
      <c r="B113" s="23" t="str">
        <f t="shared" si="11"/>
        <v>2910029201</v>
      </c>
      <c r="C113" t="str">
        <f t="shared" si="12"/>
        <v>29201</v>
      </c>
      <c r="D113" t="str">
        <f t="shared" si="13"/>
        <v>29100</v>
      </c>
      <c r="E113" s="22" t="s">
        <v>1180</v>
      </c>
      <c r="F113" s="22">
        <f t="shared" si="14"/>
        <v>0</v>
      </c>
    </row>
    <row r="114" spans="1:6">
      <c r="A114" s="23">
        <v>2932025110</v>
      </c>
      <c r="B114" s="23" t="str">
        <f t="shared" si="11"/>
        <v>2511029320</v>
      </c>
      <c r="C114" t="str">
        <f t="shared" si="12"/>
        <v>29320</v>
      </c>
      <c r="D114" t="str">
        <f t="shared" si="13"/>
        <v>25110</v>
      </c>
      <c r="E114" s="22" t="s">
        <v>1180</v>
      </c>
      <c r="F114" s="22">
        <f t="shared" si="14"/>
        <v>0</v>
      </c>
    </row>
    <row r="115" spans="1:6">
      <c r="A115" s="23">
        <v>8292029320</v>
      </c>
      <c r="B115" s="23" t="str">
        <f t="shared" si="11"/>
        <v>2932082920</v>
      </c>
      <c r="C115" t="str">
        <f t="shared" si="12"/>
        <v>82920</v>
      </c>
      <c r="D115" t="str">
        <f t="shared" si="13"/>
        <v>29320</v>
      </c>
      <c r="E115" s="22" t="s">
        <v>1181</v>
      </c>
      <c r="F115" s="22">
        <f t="shared" si="14"/>
        <v>0</v>
      </c>
    </row>
    <row r="116" spans="1:6">
      <c r="A116" s="23">
        <v>2932022190</v>
      </c>
      <c r="B116" s="23" t="str">
        <f t="shared" si="11"/>
        <v>2219029320</v>
      </c>
      <c r="C116" t="str">
        <f t="shared" si="12"/>
        <v>29320</v>
      </c>
      <c r="D116" t="str">
        <f t="shared" si="13"/>
        <v>22190</v>
      </c>
      <c r="E116" s="22" t="s">
        <v>1180</v>
      </c>
      <c r="F116" s="22">
        <f t="shared" si="14"/>
        <v>0</v>
      </c>
    </row>
    <row r="117" spans="1:6">
      <c r="A117" s="23">
        <v>2932045111</v>
      </c>
      <c r="B117" s="23" t="str">
        <f t="shared" si="11"/>
        <v>4511129320</v>
      </c>
      <c r="C117" t="str">
        <f t="shared" si="12"/>
        <v>29320</v>
      </c>
      <c r="D117" t="str">
        <f t="shared" si="13"/>
        <v>45111</v>
      </c>
      <c r="E117" s="22" t="s">
        <v>1180</v>
      </c>
      <c r="F117" s="22">
        <f t="shared" si="14"/>
        <v>0</v>
      </c>
    </row>
    <row r="118" spans="1:6">
      <c r="A118" s="23">
        <v>2611029310</v>
      </c>
      <c r="B118" s="23" t="str">
        <f t="shared" si="11"/>
        <v>2931026110</v>
      </c>
      <c r="C118" t="str">
        <f t="shared" si="12"/>
        <v>26110</v>
      </c>
      <c r="D118" t="str">
        <f t="shared" si="13"/>
        <v>29310</v>
      </c>
      <c r="E118" s="22" t="s">
        <v>1180</v>
      </c>
      <c r="F118" s="22">
        <f t="shared" si="14"/>
        <v>0</v>
      </c>
    </row>
    <row r="119" spans="1:6">
      <c r="A119" s="23">
        <v>2899029100</v>
      </c>
      <c r="B119" s="23" t="str">
        <f t="shared" si="11"/>
        <v>2910028990</v>
      </c>
      <c r="C119" t="str">
        <f t="shared" si="12"/>
        <v>28990</v>
      </c>
      <c r="D119" t="str">
        <f t="shared" si="13"/>
        <v>29100</v>
      </c>
      <c r="E119" s="22" t="s">
        <v>1181</v>
      </c>
      <c r="F119" s="22">
        <f t="shared" si="14"/>
        <v>0</v>
      </c>
    </row>
    <row r="120" spans="1:6">
      <c r="A120" s="23">
        <v>4299029320</v>
      </c>
      <c r="B120" s="23" t="str">
        <f t="shared" si="11"/>
        <v>2932042990</v>
      </c>
      <c r="C120" t="str">
        <f t="shared" si="12"/>
        <v>42990</v>
      </c>
      <c r="D120" t="str">
        <f t="shared" si="13"/>
        <v>29320</v>
      </c>
      <c r="E120" s="22" t="s">
        <v>1181</v>
      </c>
      <c r="F120" s="22">
        <f t="shared" si="14"/>
        <v>0</v>
      </c>
    </row>
    <row r="121" spans="1:6">
      <c r="A121" s="23">
        <v>2910077320</v>
      </c>
      <c r="B121" s="23" t="str">
        <f t="shared" si="11"/>
        <v>7732029100</v>
      </c>
      <c r="C121" t="str">
        <f t="shared" si="12"/>
        <v>29100</v>
      </c>
      <c r="D121" t="str">
        <f t="shared" si="13"/>
        <v>77320</v>
      </c>
      <c r="E121" s="22" t="s">
        <v>1181</v>
      </c>
      <c r="F121" s="22">
        <f t="shared" si="14"/>
        <v>0</v>
      </c>
    </row>
    <row r="122" spans="1:6">
      <c r="A122" s="23">
        <v>2420029310</v>
      </c>
      <c r="B122" s="23" t="str">
        <f t="shared" si="11"/>
        <v>2931024200</v>
      </c>
      <c r="C122" t="str">
        <f t="shared" si="12"/>
        <v>24200</v>
      </c>
      <c r="D122" t="str">
        <f t="shared" si="13"/>
        <v>29310</v>
      </c>
      <c r="E122" s="22" t="s">
        <v>1181</v>
      </c>
      <c r="F122" s="22">
        <f t="shared" si="14"/>
        <v>0</v>
      </c>
    </row>
    <row r="123" spans="1:6">
      <c r="A123" s="23">
        <v>2931027510</v>
      </c>
      <c r="B123" s="23" t="str">
        <f t="shared" si="11"/>
        <v>2751029310</v>
      </c>
      <c r="C123" t="str">
        <f t="shared" si="12"/>
        <v>29310</v>
      </c>
      <c r="D123" t="str">
        <f t="shared" si="13"/>
        <v>27510</v>
      </c>
      <c r="E123" s="22" t="s">
        <v>1181</v>
      </c>
      <c r="F123" s="22">
        <f t="shared" si="14"/>
        <v>0</v>
      </c>
    </row>
    <row r="124" spans="1:6">
      <c r="A124" s="23">
        <v>2932046520</v>
      </c>
      <c r="B124" s="23" t="str">
        <f t="shared" si="11"/>
        <v>4652029320</v>
      </c>
      <c r="C124" t="str">
        <f t="shared" si="12"/>
        <v>29320</v>
      </c>
      <c r="D124" t="str">
        <f t="shared" si="13"/>
        <v>46520</v>
      </c>
      <c r="E124" s="22" t="s">
        <v>1181</v>
      </c>
      <c r="F124" s="22">
        <f t="shared" si="14"/>
        <v>0</v>
      </c>
    </row>
    <row r="125" spans="1:6">
      <c r="A125" s="23">
        <v>2910071121</v>
      </c>
      <c r="B125" s="23" t="str">
        <f t="shared" si="11"/>
        <v>7112129100</v>
      </c>
      <c r="C125" t="str">
        <f t="shared" si="12"/>
        <v>29100</v>
      </c>
      <c r="D125" t="str">
        <f t="shared" si="13"/>
        <v>71121</v>
      </c>
      <c r="E125" s="22" t="s">
        <v>1180</v>
      </c>
      <c r="F125" s="22">
        <f t="shared" si="14"/>
        <v>0</v>
      </c>
    </row>
    <row r="126" spans="1:6">
      <c r="A126" s="23">
        <v>2720029100</v>
      </c>
      <c r="B126" s="23" t="str">
        <f t="shared" si="11"/>
        <v>2910027200</v>
      </c>
      <c r="C126" t="str">
        <f t="shared" si="12"/>
        <v>27200</v>
      </c>
      <c r="D126" t="str">
        <f t="shared" si="13"/>
        <v>29100</v>
      </c>
      <c r="E126" s="22" t="s">
        <v>1180</v>
      </c>
      <c r="F126" s="22">
        <f t="shared" si="14"/>
        <v>0</v>
      </c>
    </row>
    <row r="127" spans="1:6">
      <c r="A127" s="23">
        <v>4941029201</v>
      </c>
      <c r="B127" s="23" t="str">
        <f t="shared" si="11"/>
        <v>2920149410</v>
      </c>
      <c r="C127" t="str">
        <f t="shared" si="12"/>
        <v>49410</v>
      </c>
      <c r="D127" t="str">
        <f t="shared" si="13"/>
        <v>29201</v>
      </c>
      <c r="E127" s="22" t="s">
        <v>1180</v>
      </c>
      <c r="F127" s="22">
        <f t="shared" si="14"/>
        <v>0</v>
      </c>
    </row>
    <row r="128" spans="1:6">
      <c r="A128" s="23">
        <v>2920125110</v>
      </c>
      <c r="B128" s="23" t="str">
        <f t="shared" si="11"/>
        <v>2511029201</v>
      </c>
      <c r="C128" t="str">
        <f t="shared" si="12"/>
        <v>29201</v>
      </c>
      <c r="D128" t="str">
        <f t="shared" si="13"/>
        <v>25110</v>
      </c>
      <c r="E128" s="22" t="s">
        <v>1180</v>
      </c>
      <c r="F128" s="22">
        <f t="shared" si="14"/>
        <v>0</v>
      </c>
    </row>
    <row r="129" spans="1:6">
      <c r="A129" s="23">
        <v>2910047650</v>
      </c>
      <c r="B129" s="23" t="str">
        <f t="shared" si="11"/>
        <v>4765029100</v>
      </c>
      <c r="C129" t="str">
        <f t="shared" si="12"/>
        <v>29100</v>
      </c>
      <c r="D129" t="str">
        <f t="shared" si="13"/>
        <v>47650</v>
      </c>
      <c r="E129" s="22" t="s">
        <v>1181</v>
      </c>
      <c r="F129" s="22">
        <f t="shared" si="14"/>
        <v>0</v>
      </c>
    </row>
    <row r="130" spans="1:6">
      <c r="A130" s="23">
        <v>2932024510</v>
      </c>
      <c r="B130" s="23" t="str">
        <f t="shared" si="11"/>
        <v>2451029320</v>
      </c>
      <c r="C130" t="str">
        <f t="shared" si="12"/>
        <v>29320</v>
      </c>
      <c r="D130" t="str">
        <f t="shared" si="13"/>
        <v>24510</v>
      </c>
      <c r="E130" s="22" t="s">
        <v>1180</v>
      </c>
      <c r="F130" s="22">
        <f t="shared" si="14"/>
        <v>0</v>
      </c>
    </row>
    <row r="131" spans="1:6">
      <c r="A131" s="23">
        <v>1511029320</v>
      </c>
      <c r="B131" s="23" t="str">
        <f t="shared" si="11"/>
        <v>2932015110</v>
      </c>
      <c r="C131" t="str">
        <f t="shared" si="12"/>
        <v>15110</v>
      </c>
      <c r="D131" t="str">
        <f t="shared" si="13"/>
        <v>29320</v>
      </c>
      <c r="E131" s="22" t="s">
        <v>1180</v>
      </c>
      <c r="F131" s="22">
        <f t="shared" si="14"/>
        <v>0</v>
      </c>
    </row>
    <row r="132" spans="1:6">
      <c r="A132" s="23">
        <v>2910045111</v>
      </c>
      <c r="B132" s="23" t="str">
        <f t="shared" ref="B132" si="15">D132&amp;C132</f>
        <v>4511129100</v>
      </c>
      <c r="C132" t="str">
        <f t="shared" si="12"/>
        <v>29100</v>
      </c>
      <c r="D132" t="str">
        <f t="shared" si="13"/>
        <v>45111</v>
      </c>
      <c r="E132" s="22" t="s">
        <v>1180</v>
      </c>
      <c r="F132" s="22">
        <f t="shared" si="14"/>
        <v>0</v>
      </c>
    </row>
  </sheetData>
  <autoFilter ref="A1:F222"/>
  <pageMargins left="0.7" right="0.7" top="0.78740157499999996" bottom="0.78740157499999996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Search strategy</vt:lpstr>
      <vt:lpstr>Results</vt:lpstr>
      <vt:lpstr>Richtungsmatrix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Stefanie Wehrmaker</dc:creator>
  <cp:lastModifiedBy>Philipp Hannemann</cp:lastModifiedBy>
  <dcterms:created xsi:type="dcterms:W3CDTF">2017-06-18T15:37:21Z</dcterms:created>
  <dcterms:modified xsi:type="dcterms:W3CDTF">2017-06-27T15:15:05Z</dcterms:modified>
</cp:coreProperties>
</file>